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ate1904="1"/>
  <bookViews>
    <workbookView xWindow="0" yWindow="0" windowWidth="16380" windowHeight="8190" tabRatio="500"/>
  </bookViews>
  <sheets>
    <sheet name="Identification" sheetId="1" r:id="rId1"/>
    <sheet name="Notation" sheetId="2" r:id="rId2"/>
  </sheets>
  <calcPr calcId="125725"/>
</workbook>
</file>

<file path=xl/calcChain.xml><?xml version="1.0" encoding="utf-8"?>
<calcChain xmlns="http://schemas.openxmlformats.org/spreadsheetml/2006/main">
  <c r="M7" i="2"/>
  <c r="H7" s="1"/>
  <c r="M6"/>
  <c r="H6" s="1"/>
  <c r="M18" l="1"/>
  <c r="H18" s="1"/>
  <c r="M17"/>
  <c r="H17" s="1"/>
  <c r="M14"/>
  <c r="H14" s="1"/>
  <c r="M15"/>
  <c r="H15" s="1"/>
  <c r="M13"/>
  <c r="H13" s="1"/>
  <c r="L13"/>
  <c r="N13" s="1"/>
  <c r="L14"/>
  <c r="N14" s="1"/>
  <c r="L15"/>
  <c r="N15" s="1"/>
  <c r="L6"/>
  <c r="N6" s="1"/>
  <c r="L7"/>
  <c r="N7" s="1"/>
  <c r="M8"/>
  <c r="H8" s="1"/>
  <c r="M9"/>
  <c r="H9" s="1"/>
  <c r="M10"/>
  <c r="H10" s="1"/>
  <c r="L8"/>
  <c r="N8" s="1"/>
  <c r="L9"/>
  <c r="N9" s="1"/>
  <c r="L10"/>
  <c r="N10" s="1"/>
  <c r="D22"/>
  <c r="L19"/>
  <c r="L18"/>
  <c r="N18" s="1"/>
  <c r="L17"/>
  <c r="N17" s="1"/>
  <c r="M11"/>
  <c r="H11" s="1"/>
  <c r="L11"/>
  <c r="N11" s="1"/>
  <c r="M5"/>
  <c r="H5" s="1"/>
  <c r="L5"/>
  <c r="N5" s="1"/>
  <c r="M4"/>
  <c r="H4" s="1"/>
  <c r="L4"/>
  <c r="N4" s="1"/>
  <c r="M16" l="1"/>
  <c r="L16" s="1"/>
  <c r="N16" s="1"/>
  <c r="M12"/>
  <c r="L12" s="1"/>
  <c r="N12" s="1"/>
  <c r="M3"/>
  <c r="L3" s="1"/>
  <c r="N3" s="1"/>
  <c r="M19" l="1"/>
  <c r="D20" s="1"/>
</calcChain>
</file>

<file path=xl/sharedStrings.xml><?xml version="1.0" encoding="utf-8"?>
<sst xmlns="http://schemas.openxmlformats.org/spreadsheetml/2006/main" count="93" uniqueCount="78">
  <si>
    <t>Identifications</t>
  </si>
  <si>
    <t>Diplôme :</t>
  </si>
  <si>
    <t>Brevet de Technicien supérieur Développement et Réalisation Bois</t>
  </si>
  <si>
    <t>Epreuve :</t>
  </si>
  <si>
    <t>Établissement :</t>
  </si>
  <si>
    <t>Session :</t>
  </si>
  <si>
    <t>Nom du candidat :</t>
  </si>
  <si>
    <t>Prénom du candidat :</t>
  </si>
  <si>
    <t>Date de l'évaluation :</t>
  </si>
  <si>
    <t>Lieu de l'évaluation (entreprise ou centre de formation) :</t>
  </si>
  <si>
    <t>A2T1</t>
  </si>
  <si>
    <t>A2T2</t>
  </si>
  <si>
    <t>Réaliser le dossier d'industrialisation</t>
  </si>
  <si>
    <t>A2T3</t>
  </si>
  <si>
    <t>Intégrer les contraintes environnementales dans le choix de procédés et des processus</t>
  </si>
  <si>
    <t>A2T4</t>
  </si>
  <si>
    <t>Participer à la veille technologique relative aux procédés et aux processus</t>
  </si>
  <si>
    <t>A2T5</t>
  </si>
  <si>
    <t>Organiser, mettre à jour et diffuser les bases de données techniques</t>
  </si>
  <si>
    <t>A2T6</t>
  </si>
  <si>
    <t>Cocher les cases correspondantes aux données fournies et aux tâches demandées</t>
  </si>
  <si>
    <t>Consulter le référentiel des activités professionnelles pour obtenir le détail des tâches.</t>
  </si>
  <si>
    <t>Compétences évaluées</t>
  </si>
  <si>
    <t>Note brute</t>
  </si>
  <si>
    <t>C.21</t>
  </si>
  <si>
    <t>Poids de la compétence</t>
  </si>
  <si>
    <t>La chronologie et les moyens proposés sont cohérents et argumentés (antériorités, logique de processus…).</t>
  </si>
  <si>
    <t>Poids du critère</t>
  </si>
  <si>
    <t>La cotation de fabrication est juste.</t>
  </si>
  <si>
    <t>Le mode opératoire et les paramètres de réalisation sont optimisés et entièrement définis.</t>
  </si>
  <si>
    <t>Le montage permet de réaliser des pièces conformes au dessin de définition ou de contrôler le respect des spécifications.</t>
  </si>
  <si>
    <t>C.22</t>
  </si>
  <si>
    <t>Le type de contrôle mis en place est justifié.</t>
  </si>
  <si>
    <t>Les paramètres de suivi statistiques sont correctement définis.</t>
  </si>
  <si>
    <t>C 2.6</t>
  </si>
  <si>
    <t>Le dossier d'industrialisation est complet et exploitable.</t>
  </si>
  <si>
    <t>ATTENTION, si le symbole ◄ apparait dans cette colonne c'est qu'il y a plus d'une valeur donnée à l'indicateur, il faut alors choisir laquelle retenir</t>
  </si>
  <si>
    <t>Note brute obtenue par calcul automatique</t>
  </si>
  <si>
    <t>/20</t>
  </si>
  <si>
    <t>Note sur 20 proposée au jury</t>
  </si>
  <si>
    <t>Note x coefficient</t>
  </si>
  <si>
    <t>/60</t>
  </si>
  <si>
    <t>Appréciation globale</t>
  </si>
  <si>
    <t>Noms des Correcteurs</t>
  </si>
  <si>
    <t>Signatures</t>
  </si>
  <si>
    <t>Date</t>
  </si>
  <si>
    <t>Les coûts de fabrication sont calculés.</t>
  </si>
  <si>
    <t>Les résultats sont cohérents et fiables.</t>
  </si>
  <si>
    <t>Les solutions proposées satisfont aux exigences de la définition du produit.</t>
  </si>
  <si>
    <t>Le processus est sélectionné par rapport au coût objectif.</t>
  </si>
  <si>
    <t>L'étude est archivée suivant la procédure définie.</t>
  </si>
  <si>
    <t>EVALUATION DE L'UNITE U51 -  Élaboration des processus</t>
  </si>
  <si>
    <r>
      <t xml:space="preserve">Indicateurs de performance                                                                                              </t>
    </r>
    <r>
      <rPr>
        <sz val="10"/>
        <rFont val="Arial"/>
        <family val="2"/>
      </rPr>
      <t>évaluation</t>
    </r>
  </si>
  <si>
    <t>La procédure de contrôle permet de vérifier les points de conformité spécifiés des matériaux, des composants et du produit dans le respect des normes établies.</t>
  </si>
  <si>
    <t>Élaborer le processus détaillé</t>
  </si>
  <si>
    <t>Définir les moyens et les protocoles de contrôle</t>
  </si>
  <si>
    <t>Élaborer les documents de la mise en production</t>
  </si>
  <si>
    <r>
      <t xml:space="preserve">Description sommaire du travail demandé </t>
    </r>
    <r>
      <rPr>
        <sz val="10"/>
        <rFont val="Arial"/>
        <family val="2"/>
      </rPr>
      <t>(le sujet complet doit être joint à cette fiche)</t>
    </r>
    <r>
      <rPr>
        <b/>
        <sz val="10"/>
        <rFont val="Arial"/>
        <family val="2"/>
      </rPr>
      <t xml:space="preserve"> :</t>
    </r>
  </si>
  <si>
    <r>
      <t xml:space="preserve">Travail demandé </t>
    </r>
    <r>
      <rPr>
        <sz val="10"/>
        <rFont val="Arial"/>
        <family val="2"/>
      </rPr>
      <t>(Repérer les tâches demandées, ce sont celles qui correspondent à l’unité dans le référentiel de certification, à l’exclusion de toute autre)</t>
    </r>
  </si>
  <si>
    <r>
      <t xml:space="preserve">Données fournies au candidat </t>
    </r>
    <r>
      <rPr>
        <sz val="10"/>
        <rFont val="Arial"/>
        <family val="2"/>
      </rPr>
      <t>(cocher les données fournies)</t>
    </r>
  </si>
  <si>
    <t>Epreuve E5 : Industrialisation et réalisation
Unité U51 - Élaboration des processus</t>
  </si>
  <si>
    <t>Calculer le coût de production prévisionnel des produits</t>
  </si>
  <si>
    <t>Choisir spécifier et optimiser les procédés et les processus de fabrication des produits</t>
  </si>
  <si>
    <t>Dossier de définition du produit</t>
  </si>
  <si>
    <t>Moyens de production (dossiers techniques machines, capabilités)</t>
  </si>
  <si>
    <t>Fiches techniques des produits consommables (adhésifs, produits de finition...)</t>
  </si>
  <si>
    <t>Module de CFAO</t>
  </si>
  <si>
    <t>Les spécifications à contrôler</t>
  </si>
  <si>
    <t>La liste des moyens de contrôle disponibles (système de mesurage  appareillage de métrologie...).</t>
  </si>
  <si>
    <t>Plan d'assurance qualité (pour mémoire NQA...)</t>
  </si>
  <si>
    <t>Un système de production opérationnel et en phase de stabilisation</t>
  </si>
  <si>
    <t>L'ensemble de la documentation technique associée</t>
  </si>
  <si>
    <t>Les documents normatifs, procédures et manuels d'assurance qualité de l'entreprise.</t>
  </si>
  <si>
    <t>Les moyens informatiques, notamment des modules permettant l'élaboration de documents utilisés en production.</t>
  </si>
  <si>
    <t>L'ensemble des données préparatoires à la rédaction du dossier d'industrialisation</t>
  </si>
  <si>
    <t>Catalogues outils, outillages, porte-outils</t>
  </si>
  <si>
    <t>Les normes et réglementations</t>
  </si>
  <si>
    <t>Moyens informatiques et logiciels associés dans le domaine de la métrologie</t>
  </si>
</sst>
</file>

<file path=xl/styles.xml><?xml version="1.0" encoding="utf-8"?>
<styleSheet xmlns="http://schemas.openxmlformats.org/spreadsheetml/2006/main">
  <numFmts count="1">
    <numFmt numFmtId="164" formatCode="0.0"/>
  </numFmts>
  <fonts count="19">
    <font>
      <sz val="10"/>
      <name val="Times New Roman"/>
      <family val="1"/>
      <charset val="1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000000"/>
      <name val="Arial"/>
      <family val="2"/>
    </font>
    <font>
      <i/>
      <sz val="10"/>
      <color rgb="FFFF0000"/>
      <name val="Arial"/>
      <family val="2"/>
    </font>
    <font>
      <i/>
      <sz val="12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sz val="12"/>
      <color rgb="FFFF000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A0F8EE"/>
        <bgColor indexed="64"/>
      </patternFill>
    </fill>
    <fill>
      <patternFill patternType="solid">
        <fgColor rgb="FFA0F8EE"/>
        <bgColor rgb="FFCCFFFF"/>
      </patternFill>
    </fill>
  </fills>
  <borders count="4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4" fillId="0" borderId="10" xfId="0" applyFont="1" applyBorder="1" applyAlignment="1">
      <alignment vertical="center"/>
    </xf>
    <xf numFmtId="0" fontId="1" fillId="0" borderId="10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17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4" fillId="4" borderId="10" xfId="0" applyFont="1" applyFill="1" applyBorder="1" applyAlignment="1">
      <alignment vertical="center"/>
    </xf>
    <xf numFmtId="0" fontId="1" fillId="5" borderId="10" xfId="0" applyFont="1" applyFill="1" applyBorder="1" applyAlignment="1" applyProtection="1">
      <alignment horizontal="center" vertical="center"/>
      <protection locked="0"/>
    </xf>
    <xf numFmtId="0" fontId="1" fillId="5" borderId="16" xfId="0" applyFont="1" applyFill="1" applyBorder="1" applyAlignment="1" applyProtection="1">
      <alignment horizontal="center" vertical="center"/>
      <protection locked="0"/>
    </xf>
    <xf numFmtId="0" fontId="4" fillId="4" borderId="17" xfId="0" applyFont="1" applyFill="1" applyBorder="1"/>
    <xf numFmtId="0" fontId="1" fillId="4" borderId="17" xfId="0" applyFont="1" applyFill="1" applyBorder="1" applyAlignment="1" applyProtection="1">
      <alignment horizontal="center" vertical="center"/>
      <protection locked="0"/>
    </xf>
    <xf numFmtId="0" fontId="4" fillId="5" borderId="10" xfId="0" applyFont="1" applyFill="1" applyBorder="1" applyAlignment="1">
      <alignment vertical="center"/>
    </xf>
    <xf numFmtId="0" fontId="1" fillId="5" borderId="17" xfId="0" applyFont="1" applyFill="1" applyBorder="1" applyAlignment="1" applyProtection="1">
      <alignment horizontal="center" vertical="center"/>
      <protection locked="0"/>
    </xf>
    <xf numFmtId="0" fontId="1" fillId="5" borderId="18" xfId="0" applyFont="1" applyFill="1" applyBorder="1" applyAlignment="1" applyProtection="1">
      <alignment horizontal="center" vertical="center"/>
      <protection locked="0"/>
    </xf>
    <xf numFmtId="0" fontId="1" fillId="0" borderId="0" xfId="0" applyFont="1"/>
    <xf numFmtId="0" fontId="1" fillId="0" borderId="22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7" fillId="0" borderId="22" xfId="0" applyFont="1" applyBorder="1" applyAlignment="1">
      <alignment horizontal="right" vertical="center" wrapText="1"/>
    </xf>
    <xf numFmtId="0" fontId="7" fillId="0" borderId="23" xfId="0" applyFont="1" applyBorder="1" applyAlignment="1" applyProtection="1">
      <alignment horizontal="right" vertical="center" wrapText="1"/>
      <protection locked="0"/>
    </xf>
    <xf numFmtId="0" fontId="2" fillId="0" borderId="23" xfId="0" applyFont="1" applyBorder="1" applyAlignment="1">
      <alignment vertical="center" wrapText="1"/>
    </xf>
    <xf numFmtId="0" fontId="7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vertical="center" wrapText="1"/>
    </xf>
    <xf numFmtId="0" fontId="7" fillId="0" borderId="25" xfId="0" applyFont="1" applyBorder="1" applyAlignment="1">
      <alignment horizontal="right" vertical="center" wrapText="1"/>
    </xf>
    <xf numFmtId="0" fontId="7" fillId="0" borderId="10" xfId="0" applyFont="1" applyBorder="1" applyAlignment="1" applyProtection="1">
      <alignment horizontal="right" vertical="center" wrapText="1"/>
      <protection locked="0"/>
    </xf>
    <xf numFmtId="0" fontId="2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right" vertical="center" wrapText="1"/>
    </xf>
    <xf numFmtId="0" fontId="2" fillId="0" borderId="16" xfId="0" applyFont="1" applyBorder="1" applyAlignment="1">
      <alignment vertical="center" wrapText="1"/>
    </xf>
    <xf numFmtId="0" fontId="7" fillId="0" borderId="26" xfId="0" applyFont="1" applyBorder="1" applyAlignment="1">
      <alignment horizontal="right" vertical="center" wrapText="1"/>
    </xf>
    <xf numFmtId="0" fontId="7" fillId="0" borderId="17" xfId="0" applyFont="1" applyBorder="1" applyAlignment="1" applyProtection="1">
      <alignment horizontal="right" vertical="center" wrapText="1"/>
      <protection locked="0"/>
    </xf>
    <xf numFmtId="0" fontId="2" fillId="0" borderId="17" xfId="0" applyFont="1" applyBorder="1" applyAlignment="1">
      <alignment vertical="center" wrapText="1"/>
    </xf>
    <xf numFmtId="0" fontId="1" fillId="0" borderId="23" xfId="0" applyFont="1" applyBorder="1" applyAlignment="1" applyProtection="1">
      <alignment vertical="center" wrapText="1"/>
      <protection locked="0"/>
    </xf>
    <xf numFmtId="0" fontId="1" fillId="0" borderId="24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 wrapText="1"/>
      <protection locked="0"/>
    </xf>
    <xf numFmtId="0" fontId="1" fillId="0" borderId="16" xfId="0" applyFont="1" applyBorder="1" applyAlignment="1" applyProtection="1">
      <alignment vertical="center"/>
      <protection locked="0"/>
    </xf>
    <xf numFmtId="0" fontId="1" fillId="0" borderId="17" xfId="0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center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2" fillId="2" borderId="22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4" fillId="5" borderId="32" xfId="0" applyFont="1" applyFill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2" fillId="2" borderId="24" xfId="0" applyFont="1" applyFill="1" applyBorder="1" applyAlignment="1">
      <alignment vertical="center" wrapText="1"/>
    </xf>
    <xf numFmtId="0" fontId="4" fillId="0" borderId="32" xfId="0" applyFont="1" applyBorder="1" applyAlignment="1">
      <alignment vertical="center" wrapText="1"/>
    </xf>
    <xf numFmtId="0" fontId="4" fillId="5" borderId="33" xfId="0" applyFont="1" applyFill="1" applyBorder="1" applyAlignment="1">
      <alignment vertical="center"/>
    </xf>
    <xf numFmtId="0" fontId="5" fillId="0" borderId="0" xfId="0" applyFont="1"/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top" wrapText="1"/>
    </xf>
    <xf numFmtId="0" fontId="15" fillId="0" borderId="0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/>
    </xf>
    <xf numFmtId="0" fontId="1" fillId="0" borderId="24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>
      <alignment horizontal="right" vertical="center"/>
    </xf>
    <xf numFmtId="0" fontId="11" fillId="0" borderId="38" xfId="0" applyFont="1" applyBorder="1" applyAlignment="1">
      <alignment horizontal="right" vertical="center"/>
    </xf>
    <xf numFmtId="0" fontId="11" fillId="0" borderId="39" xfId="0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9" xfId="0" applyFont="1" applyBorder="1" applyAlignment="1">
      <alignment horizontal="left" vertical="center" wrapText="1"/>
    </xf>
    <xf numFmtId="0" fontId="1" fillId="0" borderId="27" xfId="0" applyFont="1" applyBorder="1" applyAlignment="1" applyProtection="1">
      <alignment horizontal="left" vertical="center"/>
      <protection locked="0"/>
    </xf>
    <xf numFmtId="0" fontId="1" fillId="0" borderId="28" xfId="0" applyFont="1" applyBorder="1" applyAlignment="1" applyProtection="1">
      <alignment horizontal="left" vertical="center"/>
      <protection locked="0"/>
    </xf>
    <xf numFmtId="0" fontId="1" fillId="0" borderId="29" xfId="0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18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1" fillId="0" borderId="22" xfId="0" applyFont="1" applyBorder="1" applyAlignment="1">
      <alignment horizontal="right" vertical="center" wrapText="1"/>
    </xf>
    <xf numFmtId="0" fontId="1" fillId="0" borderId="23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0" fontId="1" fillId="0" borderId="25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6" xfId="0" applyFont="1" applyBorder="1" applyAlignment="1" applyProtection="1">
      <alignment horizontal="right" vertical="center" wrapText="1"/>
      <protection locked="0"/>
    </xf>
    <xf numFmtId="0" fontId="1" fillId="0" borderId="17" xfId="0" applyFont="1" applyBorder="1" applyAlignment="1" applyProtection="1">
      <alignment horizontal="right" vertical="center" wrapText="1"/>
      <protection locked="0"/>
    </xf>
    <xf numFmtId="0" fontId="1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164" fontId="10" fillId="0" borderId="14" xfId="0" applyNumberFormat="1" applyFont="1" applyBorder="1" applyAlignment="1">
      <alignment horizontal="center" vertical="center"/>
    </xf>
    <xf numFmtId="164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164" fontId="11" fillId="0" borderId="40" xfId="0" applyNumberFormat="1" applyFont="1" applyBorder="1" applyAlignment="1" applyProtection="1">
      <alignment horizontal="center" vertical="center"/>
      <protection locked="0"/>
    </xf>
    <xf numFmtId="164" fontId="11" fillId="0" borderId="28" xfId="0" applyNumberFormat="1" applyFont="1" applyBorder="1" applyAlignment="1" applyProtection="1">
      <alignment horizontal="center" vertical="center"/>
      <protection locked="0"/>
    </xf>
    <xf numFmtId="0" fontId="11" fillId="0" borderId="28" xfId="0" applyFont="1" applyBorder="1" applyAlignment="1">
      <alignment horizontal="left" vertical="center"/>
    </xf>
    <xf numFmtId="0" fontId="11" fillId="0" borderId="29" xfId="0" applyFont="1" applyBorder="1" applyAlignment="1">
      <alignment horizontal="left" vertical="center"/>
    </xf>
    <xf numFmtId="1" fontId="6" fillId="3" borderId="41" xfId="0" applyNumberFormat="1" applyFont="1" applyFill="1" applyBorder="1" applyAlignment="1">
      <alignment horizontal="center" vertical="center"/>
    </xf>
    <xf numFmtId="1" fontId="6" fillId="3" borderId="30" xfId="0" applyNumberFormat="1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left" vertical="center"/>
    </xf>
    <xf numFmtId="0" fontId="6" fillId="3" borderId="31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35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1" fillId="0" borderId="36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37" xfId="0" applyFont="1" applyBorder="1" applyAlignment="1" applyProtection="1">
      <alignment horizontal="center" vertical="center"/>
      <protection locked="0"/>
    </xf>
    <xf numFmtId="0" fontId="1" fillId="0" borderId="26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17" fillId="0" borderId="0" xfId="0" applyFont="1" applyBorder="1" applyAlignment="1">
      <alignment vertical="center"/>
    </xf>
    <xf numFmtId="9" fontId="17" fillId="0" borderId="0" xfId="0" applyNumberFormat="1" applyFont="1" applyBorder="1" applyAlignment="1">
      <alignment vertical="center"/>
    </xf>
    <xf numFmtId="2" fontId="17" fillId="0" borderId="0" xfId="0" applyNumberFormat="1" applyFont="1" applyBorder="1" applyAlignment="1">
      <alignment horizontal="center" vertical="center"/>
    </xf>
    <xf numFmtId="10" fontId="17" fillId="0" borderId="0" xfId="0" applyNumberFormat="1" applyFont="1" applyBorder="1" applyAlignment="1">
      <alignment vertical="center"/>
    </xf>
    <xf numFmtId="0" fontId="17" fillId="0" borderId="0" xfId="0" applyFont="1" applyBorder="1" applyAlignment="1">
      <alignment horizontal="right" vertical="center"/>
    </xf>
    <xf numFmtId="9" fontId="18" fillId="0" borderId="0" xfId="0" applyNumberFormat="1" applyFont="1" applyBorder="1" applyAlignment="1">
      <alignment vertical="center"/>
    </xf>
    <xf numFmtId="2" fontId="18" fillId="0" borderId="0" xfId="0" applyNumberFormat="1" applyFont="1" applyBorder="1" applyAlignment="1">
      <alignment vertical="center"/>
    </xf>
    <xf numFmtId="2" fontId="17" fillId="0" borderId="0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F81BD"/>
      <rgbColor rgb="FF4BACC6"/>
      <rgbColor rgb="FF9BBB59"/>
      <rgbColor rgb="FFFFCC00"/>
      <rgbColor rgb="FFF79646"/>
      <rgbColor rgb="FFFF6600"/>
      <rgbColor rgb="FF8064A2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0F8EE"/>
      <color rgb="FFA2F6F6"/>
      <color rgb="FF99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J31"/>
  <sheetViews>
    <sheetView tabSelected="1" zoomScale="120" zoomScaleNormal="120" workbookViewId="0">
      <selection activeCell="K11" sqref="K11"/>
    </sheetView>
  </sheetViews>
  <sheetFormatPr baseColWidth="10" defaultColWidth="9.33203125" defaultRowHeight="12.75"/>
  <cols>
    <col min="1" max="1" width="4.5" style="23"/>
    <col min="2" max="2" width="55.5" style="23" bestFit="1" customWidth="1"/>
    <col min="3" max="3" width="7.6640625" style="23"/>
    <col min="4" max="4" width="7.83203125" style="23"/>
    <col min="5" max="5" width="49" style="23"/>
    <col min="6" max="6" width="5.1640625" style="23"/>
    <col min="7" max="7" width="6.5" style="23"/>
    <col min="8" max="1025" width="10.83203125" style="23"/>
    <col min="1026" max="16384" width="9.33203125" style="23"/>
  </cols>
  <sheetData>
    <row r="2" spans="2:9" ht="14.25" thickTop="1" thickBot="1">
      <c r="B2" s="70" t="s">
        <v>0</v>
      </c>
      <c r="C2" s="70"/>
      <c r="D2" s="70"/>
      <c r="E2" s="70"/>
      <c r="F2" s="70"/>
      <c r="G2" s="70"/>
    </row>
    <row r="3" spans="2:9" ht="14.25" thickTop="1" thickBot="1">
      <c r="B3" s="24" t="s">
        <v>1</v>
      </c>
      <c r="C3" s="71" t="s">
        <v>2</v>
      </c>
      <c r="D3" s="71"/>
      <c r="E3" s="71"/>
      <c r="F3" s="71"/>
      <c r="G3" s="72"/>
    </row>
    <row r="4" spans="2:9" ht="29.25" customHeight="1" thickBot="1">
      <c r="B4" s="25" t="s">
        <v>3</v>
      </c>
      <c r="C4" s="73" t="s">
        <v>60</v>
      </c>
      <c r="D4" s="74"/>
      <c r="E4" s="74"/>
      <c r="F4" s="74"/>
      <c r="G4" s="75"/>
    </row>
    <row r="5" spans="2:9" ht="13.5" thickBot="1">
      <c r="B5" s="25" t="s">
        <v>4</v>
      </c>
      <c r="C5" s="76"/>
      <c r="D5" s="77"/>
      <c r="E5" s="77"/>
      <c r="F5" s="77"/>
      <c r="G5" s="78"/>
    </row>
    <row r="6" spans="2:9" ht="13.5" thickBot="1">
      <c r="B6" s="25" t="s">
        <v>5</v>
      </c>
      <c r="C6" s="79"/>
      <c r="D6" s="79"/>
      <c r="E6" s="79"/>
      <c r="F6" s="79"/>
      <c r="G6" s="80"/>
    </row>
    <row r="7" spans="2:9" ht="13.5" thickBot="1">
      <c r="B7" s="25" t="s">
        <v>6</v>
      </c>
      <c r="C7" s="79"/>
      <c r="D7" s="79"/>
      <c r="E7" s="79"/>
      <c r="F7" s="79"/>
      <c r="G7" s="80"/>
    </row>
    <row r="8" spans="2:9" ht="13.5" thickBot="1">
      <c r="B8" s="25" t="s">
        <v>7</v>
      </c>
      <c r="C8" s="79"/>
      <c r="D8" s="79"/>
      <c r="E8" s="79"/>
      <c r="F8" s="79"/>
      <c r="G8" s="80"/>
    </row>
    <row r="9" spans="2:9" ht="13.5" thickBot="1">
      <c r="B9" s="25" t="s">
        <v>8</v>
      </c>
      <c r="C9" s="79"/>
      <c r="D9" s="79"/>
      <c r="E9" s="79"/>
      <c r="F9" s="79"/>
      <c r="G9" s="80"/>
    </row>
    <row r="10" spans="2:9" ht="13.5" thickBot="1">
      <c r="B10" s="26" t="s">
        <v>9</v>
      </c>
      <c r="C10" s="81"/>
      <c r="D10" s="81"/>
      <c r="E10" s="81"/>
      <c r="F10" s="81"/>
      <c r="G10" s="82"/>
    </row>
    <row r="11" spans="2:9" ht="14.25" thickTop="1" thickBot="1">
      <c r="B11" s="83"/>
      <c r="C11" s="83"/>
      <c r="D11" s="83"/>
      <c r="E11" s="83"/>
      <c r="F11" s="83"/>
      <c r="G11" s="83"/>
    </row>
    <row r="12" spans="2:9" ht="13.5" thickTop="1">
      <c r="B12" s="84" t="s">
        <v>57</v>
      </c>
      <c r="C12" s="84"/>
      <c r="D12" s="84"/>
      <c r="E12" s="84"/>
      <c r="F12" s="84"/>
      <c r="G12" s="84"/>
    </row>
    <row r="13" spans="2:9" ht="79.5" customHeight="1">
      <c r="B13" s="85"/>
      <c r="C13" s="85"/>
      <c r="D13" s="85"/>
      <c r="E13" s="85"/>
      <c r="F13" s="85"/>
      <c r="G13" s="85"/>
    </row>
    <row r="14" spans="2:9">
      <c r="B14" s="86"/>
      <c r="C14" s="86"/>
      <c r="D14" s="86"/>
      <c r="E14" s="86"/>
      <c r="F14" s="86"/>
      <c r="G14" s="86"/>
    </row>
    <row r="15" spans="2:9" ht="13.5" customHeight="1" thickTop="1" thickBot="1">
      <c r="B15" s="87" t="s">
        <v>58</v>
      </c>
      <c r="C15" s="87"/>
      <c r="D15" s="87"/>
      <c r="E15" s="87"/>
      <c r="F15" s="87"/>
      <c r="G15" s="87"/>
    </row>
    <row r="16" spans="2:9" ht="27" thickTop="1" thickBot="1">
      <c r="B16" s="27" t="s">
        <v>62</v>
      </c>
      <c r="C16" s="28"/>
      <c r="D16" s="29" t="s">
        <v>10</v>
      </c>
      <c r="E16" s="30" t="s">
        <v>14</v>
      </c>
      <c r="F16" s="28"/>
      <c r="G16" s="31" t="s">
        <v>15</v>
      </c>
      <c r="I16" s="46"/>
    </row>
    <row r="17" spans="2:10" ht="26.25" thickBot="1">
      <c r="B17" s="32" t="s">
        <v>61</v>
      </c>
      <c r="C17" s="33"/>
      <c r="D17" s="34" t="s">
        <v>11</v>
      </c>
      <c r="E17" s="35" t="s">
        <v>16</v>
      </c>
      <c r="F17" s="33"/>
      <c r="G17" s="36" t="s">
        <v>17</v>
      </c>
    </row>
    <row r="18" spans="2:10" ht="26.25" thickBot="1">
      <c r="B18" s="32" t="s">
        <v>12</v>
      </c>
      <c r="C18" s="33"/>
      <c r="D18" s="34" t="s">
        <v>13</v>
      </c>
      <c r="E18" s="35" t="s">
        <v>18</v>
      </c>
      <c r="F18" s="33"/>
      <c r="G18" s="36" t="s">
        <v>19</v>
      </c>
    </row>
    <row r="19" spans="2:10" ht="13.5" thickBot="1">
      <c r="B19" s="37"/>
      <c r="C19" s="38"/>
      <c r="D19" s="39"/>
      <c r="E19" s="47"/>
      <c r="F19" s="47"/>
      <c r="G19" s="48"/>
      <c r="H19" s="94"/>
      <c r="I19" s="94"/>
      <c r="J19" s="94"/>
    </row>
    <row r="20" spans="2:10" ht="14.25" thickTop="1" thickBot="1">
      <c r="B20" s="88" t="s">
        <v>20</v>
      </c>
      <c r="C20" s="88"/>
      <c r="D20" s="88"/>
      <c r="E20" s="88"/>
      <c r="F20" s="88"/>
      <c r="G20" s="88"/>
    </row>
    <row r="21" spans="2:10" ht="14.25" thickTop="1" thickBot="1">
      <c r="B21" s="70" t="s">
        <v>59</v>
      </c>
      <c r="C21" s="70"/>
      <c r="D21" s="70"/>
      <c r="E21" s="70"/>
      <c r="F21" s="70"/>
      <c r="G21" s="70"/>
    </row>
    <row r="22" spans="2:10" ht="38.25" customHeight="1" thickTop="1" thickBot="1">
      <c r="B22" s="89" t="s">
        <v>63</v>
      </c>
      <c r="C22" s="90"/>
      <c r="D22" s="40"/>
      <c r="E22" s="90" t="s">
        <v>77</v>
      </c>
      <c r="F22" s="90"/>
      <c r="G22" s="41"/>
    </row>
    <row r="23" spans="2:10" ht="45" customHeight="1" thickBot="1">
      <c r="B23" s="92" t="s">
        <v>64</v>
      </c>
      <c r="C23" s="91"/>
      <c r="D23" s="42"/>
      <c r="E23" s="91" t="s">
        <v>69</v>
      </c>
      <c r="F23" s="91"/>
      <c r="G23" s="43"/>
    </row>
    <row r="24" spans="2:10" ht="15" customHeight="1" thickBot="1">
      <c r="B24" s="92" t="s">
        <v>75</v>
      </c>
      <c r="C24" s="91"/>
      <c r="D24" s="42"/>
      <c r="E24" s="91" t="s">
        <v>70</v>
      </c>
      <c r="F24" s="91"/>
      <c r="G24" s="43"/>
    </row>
    <row r="25" spans="2:10" ht="33" customHeight="1" thickBot="1">
      <c r="B25" s="92" t="s">
        <v>65</v>
      </c>
      <c r="C25" s="91"/>
      <c r="D25" s="42"/>
      <c r="E25" s="91" t="s">
        <v>71</v>
      </c>
      <c r="F25" s="91"/>
      <c r="G25" s="43"/>
    </row>
    <row r="26" spans="2:10" ht="12.75" customHeight="1" thickBot="1">
      <c r="B26" s="92" t="s">
        <v>66</v>
      </c>
      <c r="C26" s="91"/>
      <c r="D26" s="42"/>
      <c r="E26" s="91" t="s">
        <v>72</v>
      </c>
      <c r="F26" s="91"/>
      <c r="G26" s="43"/>
    </row>
    <row r="27" spans="2:10" ht="12.75" customHeight="1" thickBot="1">
      <c r="B27" s="92" t="s">
        <v>67</v>
      </c>
      <c r="C27" s="91"/>
      <c r="D27" s="42"/>
      <c r="E27" s="91" t="s">
        <v>73</v>
      </c>
      <c r="F27" s="91"/>
      <c r="G27" s="43"/>
    </row>
    <row r="28" spans="2:10" ht="12.75" customHeight="1" thickBot="1">
      <c r="B28" s="92" t="s">
        <v>76</v>
      </c>
      <c r="C28" s="91"/>
      <c r="D28" s="42"/>
      <c r="E28" s="91" t="s">
        <v>74</v>
      </c>
      <c r="F28" s="91"/>
      <c r="G28" s="43"/>
    </row>
    <row r="29" spans="2:10" ht="27.75" customHeight="1" thickBot="1">
      <c r="B29" s="92" t="s">
        <v>68</v>
      </c>
      <c r="C29" s="91"/>
      <c r="D29" s="42"/>
      <c r="E29" s="91"/>
      <c r="F29" s="91"/>
      <c r="G29" s="43"/>
    </row>
    <row r="30" spans="2:10" ht="13.5" thickBot="1">
      <c r="B30" s="95"/>
      <c r="C30" s="96"/>
      <c r="D30" s="44"/>
      <c r="E30" s="96"/>
      <c r="F30" s="96"/>
      <c r="G30" s="45"/>
    </row>
    <row r="31" spans="2:10" ht="15" customHeight="1" thickTop="1">
      <c r="B31" s="93" t="s">
        <v>21</v>
      </c>
      <c r="C31" s="93"/>
      <c r="D31" s="93"/>
      <c r="E31" s="93"/>
      <c r="F31" s="93"/>
      <c r="G31" s="93"/>
    </row>
  </sheetData>
  <mergeCells count="36">
    <mergeCell ref="B31:G31"/>
    <mergeCell ref="H19:J19"/>
    <mergeCell ref="E25:F25"/>
    <mergeCell ref="B30:C30"/>
    <mergeCell ref="E30:F30"/>
    <mergeCell ref="E22:F22"/>
    <mergeCell ref="E23:F23"/>
    <mergeCell ref="E24:F24"/>
    <mergeCell ref="B27:C27"/>
    <mergeCell ref="B28:C28"/>
    <mergeCell ref="B29:C29"/>
    <mergeCell ref="E29:F29"/>
    <mergeCell ref="B24:C24"/>
    <mergeCell ref="B25:C25"/>
    <mergeCell ref="E28:F28"/>
    <mergeCell ref="B26:C26"/>
    <mergeCell ref="B21:G21"/>
    <mergeCell ref="B22:C22"/>
    <mergeCell ref="E26:F26"/>
    <mergeCell ref="B23:C23"/>
    <mergeCell ref="E27:F27"/>
    <mergeCell ref="B12:G12"/>
    <mergeCell ref="B13:G13"/>
    <mergeCell ref="B14:G14"/>
    <mergeCell ref="B15:G15"/>
    <mergeCell ref="B20:G20"/>
    <mergeCell ref="C7:G7"/>
    <mergeCell ref="C8:G8"/>
    <mergeCell ref="C9:G9"/>
    <mergeCell ref="C10:G10"/>
    <mergeCell ref="B11:G11"/>
    <mergeCell ref="B2:G2"/>
    <mergeCell ref="C3:G3"/>
    <mergeCell ref="C4:G4"/>
    <mergeCell ref="C5:G5"/>
    <mergeCell ref="C6:G6"/>
  </mergeCells>
  <pageMargins left="0" right="0" top="0" bottom="0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2"/>
  <sheetViews>
    <sheetView zoomScale="85" zoomScaleNormal="85" workbookViewId="0">
      <selection activeCell="B34" sqref="B34"/>
    </sheetView>
  </sheetViews>
  <sheetFormatPr baseColWidth="10" defaultColWidth="9.33203125" defaultRowHeight="12.75"/>
  <cols>
    <col min="1" max="1" width="6.5" style="23"/>
    <col min="2" max="2" width="49" style="23"/>
    <col min="3" max="3" width="97.6640625" style="23" customWidth="1"/>
    <col min="4" max="4" width="4.83203125" style="23"/>
    <col min="5" max="5" width="5" style="23"/>
    <col min="6" max="7" width="5.33203125" style="23"/>
    <col min="8" max="8" width="3.1640625" style="56" bestFit="1" customWidth="1"/>
    <col min="9" max="9" width="22.6640625" style="147" bestFit="1" customWidth="1"/>
    <col min="10" max="10" width="7" style="147"/>
    <col min="11" max="11" width="7.1640625" style="147"/>
    <col min="12" max="12" width="10.5" style="147"/>
    <col min="13" max="13" width="5.5" style="147"/>
    <col min="14" max="14" width="10.33203125" style="147"/>
    <col min="15" max="15" width="10.83203125" style="147"/>
    <col min="16" max="1025" width="10.83203125" style="23"/>
    <col min="1026" max="16384" width="9.33203125" style="23"/>
  </cols>
  <sheetData>
    <row r="1" spans="1:14" ht="16.5" thickTop="1" thickBot="1">
      <c r="A1" s="97" t="s">
        <v>51</v>
      </c>
      <c r="B1" s="97"/>
      <c r="C1" s="97"/>
      <c r="D1" s="97"/>
      <c r="E1" s="97"/>
      <c r="F1" s="97"/>
      <c r="G1" s="97"/>
    </row>
    <row r="2" spans="1:14" ht="14.25" thickTop="1" thickBot="1">
      <c r="A2" s="98" t="s">
        <v>22</v>
      </c>
      <c r="B2" s="99"/>
      <c r="C2" s="7" t="s">
        <v>52</v>
      </c>
      <c r="D2" s="8">
        <v>0</v>
      </c>
      <c r="E2" s="8">
        <v>1</v>
      </c>
      <c r="F2" s="8">
        <v>2</v>
      </c>
      <c r="G2" s="9">
        <v>3</v>
      </c>
      <c r="H2" s="57"/>
      <c r="I2" s="148"/>
      <c r="J2" s="149"/>
      <c r="K2" s="148"/>
      <c r="L2" s="150" t="s">
        <v>23</v>
      </c>
      <c r="M2" s="148"/>
      <c r="N2" s="151"/>
    </row>
    <row r="3" spans="1:14" ht="14.25" thickTop="1" thickBot="1">
      <c r="A3" s="49" t="s">
        <v>24</v>
      </c>
      <c r="B3" s="50" t="s">
        <v>54</v>
      </c>
      <c r="C3" s="113"/>
      <c r="D3" s="114"/>
      <c r="E3" s="114"/>
      <c r="F3" s="114"/>
      <c r="G3" s="115"/>
      <c r="H3" s="57"/>
      <c r="I3" s="152" t="s">
        <v>25</v>
      </c>
      <c r="J3" s="153">
        <v>0.6</v>
      </c>
      <c r="K3" s="148"/>
      <c r="L3" s="154">
        <f>IF(M3=1,(L4*M4+L5*M5+L6*M6+L7*M7+L8*M8+L9*M9+L10*M10+L11*M11)/(M4*J4+J5*M5+J6*M6+J7*M7+J8*M8+J9*M9+J10*M10+J11*M11),0)</f>
        <v>0</v>
      </c>
      <c r="M3" s="148">
        <f>IF(SUM(M4:M11)=0,0,1)</f>
        <v>0</v>
      </c>
      <c r="N3" s="151">
        <f>L3/(20)</f>
        <v>0</v>
      </c>
    </row>
    <row r="4" spans="1:14" ht="26.25" thickBot="1">
      <c r="A4" s="100"/>
      <c r="B4" s="101"/>
      <c r="C4" s="6" t="s">
        <v>26</v>
      </c>
      <c r="D4" s="4"/>
      <c r="E4" s="4"/>
      <c r="F4" s="4"/>
      <c r="G4" s="13"/>
      <c r="H4" s="58" t="str">
        <f>(IF(M4&gt;1,"◄",""))</f>
        <v/>
      </c>
      <c r="I4" s="152" t="s">
        <v>27</v>
      </c>
      <c r="J4" s="149">
        <v>0.2</v>
      </c>
      <c r="K4" s="148"/>
      <c r="L4" s="155">
        <f>(IF(E4&lt;&gt;"",1/3)+IF(F4&lt;&gt;"",2/3)+IF(G4&lt;&gt;"",1,0))*J4*20</f>
        <v>0</v>
      </c>
      <c r="M4" s="148">
        <f>IF(D4&lt;&gt;"",1,0)+IF(E4&lt;&gt;"",1,0)+IF(F4&lt;&gt;"",1,0)+IF(G4&lt;&gt;"",1,0)</f>
        <v>0</v>
      </c>
      <c r="N4" s="151">
        <f>L4/(J4*20)</f>
        <v>0</v>
      </c>
    </row>
    <row r="5" spans="1:14" ht="15.75" thickBot="1">
      <c r="A5" s="100"/>
      <c r="B5" s="101"/>
      <c r="C5" s="20" t="s">
        <v>28</v>
      </c>
      <c r="D5" s="16"/>
      <c r="E5" s="16"/>
      <c r="F5" s="16"/>
      <c r="G5" s="16"/>
      <c r="H5" s="58" t="str">
        <f t="shared" ref="H5:H18" si="0">(IF(M5&gt;1,"◄",""))</f>
        <v/>
      </c>
      <c r="I5" s="152" t="s">
        <v>27</v>
      </c>
      <c r="J5" s="149">
        <v>0.1</v>
      </c>
      <c r="K5" s="148"/>
      <c r="L5" s="155">
        <f>(IF(E5&lt;&gt;"",1/3)+IF(F5&lt;&gt;"",2/3)+IF(G5&lt;&gt;"",1,0))*J5*20</f>
        <v>0</v>
      </c>
      <c r="M5" s="148">
        <f>(IF(D5&lt;&gt;"",1,0)+IF(E5&lt;&gt;"",1,0)+IF(F5&lt;&gt;"",1,0)+IF(G5&lt;&gt;"",1,0))</f>
        <v>0</v>
      </c>
      <c r="N5" s="151">
        <f>L5/(J5*20)</f>
        <v>0</v>
      </c>
    </row>
    <row r="6" spans="1:14" ht="15.75" thickBot="1">
      <c r="A6" s="100"/>
      <c r="B6" s="101"/>
      <c r="C6" s="3" t="s">
        <v>48</v>
      </c>
      <c r="D6" s="4"/>
      <c r="E6" s="4"/>
      <c r="F6" s="4"/>
      <c r="G6" s="4"/>
      <c r="H6" s="58" t="str">
        <f t="shared" si="0"/>
        <v/>
      </c>
      <c r="I6" s="152" t="s">
        <v>27</v>
      </c>
      <c r="J6" s="149">
        <v>0.1</v>
      </c>
      <c r="K6" s="148"/>
      <c r="L6" s="155">
        <f>(IF(E6&lt;&gt;"",1/3)+IF(F6&lt;&gt;"",2/3)+IF(G6&lt;&gt;"",1,0))*J6*20</f>
        <v>0</v>
      </c>
      <c r="M6" s="148">
        <f>(IF(D6&lt;&gt;"",1,0)+IF(E6&lt;&gt;"",1,0)+IF(F6&lt;&gt;"",1,0)+IF(G6&lt;&gt;"",1,0))</f>
        <v>0</v>
      </c>
      <c r="N6" s="151">
        <f>L6/(J6*20)</f>
        <v>0</v>
      </c>
    </row>
    <row r="7" spans="1:14" ht="15.75" thickBot="1">
      <c r="A7" s="100"/>
      <c r="B7" s="101"/>
      <c r="C7" s="20" t="s">
        <v>29</v>
      </c>
      <c r="D7" s="16"/>
      <c r="E7" s="16"/>
      <c r="F7" s="16"/>
      <c r="G7" s="16"/>
      <c r="H7" s="58" t="str">
        <f t="shared" si="0"/>
        <v/>
      </c>
      <c r="I7" s="152" t="s">
        <v>27</v>
      </c>
      <c r="J7" s="149">
        <v>0.2</v>
      </c>
      <c r="K7" s="148"/>
      <c r="L7" s="155">
        <f t="shared" ref="L7:L10" si="1">(IF(E7&lt;&gt;"",1/3)+IF(F7&lt;&gt;"",2/3)+IF(G7&lt;&gt;"",1,0))*J7*20</f>
        <v>0</v>
      </c>
      <c r="M7" s="148">
        <f>(IF(D7&lt;&gt;"",1,0)+IF(E7&lt;&gt;"",1,0)+IF(F7&lt;&gt;"",1,0)+IF(G7&lt;&gt;"",1,0))</f>
        <v>0</v>
      </c>
      <c r="N7" s="151">
        <f>L7/(J7*20)</f>
        <v>0</v>
      </c>
    </row>
    <row r="8" spans="1:14" ht="26.25" thickBot="1">
      <c r="A8" s="100"/>
      <c r="B8" s="101"/>
      <c r="C8" s="5" t="s">
        <v>30</v>
      </c>
      <c r="D8" s="14"/>
      <c r="E8" s="14"/>
      <c r="F8" s="14"/>
      <c r="G8" s="14"/>
      <c r="H8" s="58" t="str">
        <f t="shared" si="0"/>
        <v/>
      </c>
      <c r="I8" s="152" t="s">
        <v>27</v>
      </c>
      <c r="J8" s="149">
        <v>0.1</v>
      </c>
      <c r="K8" s="149"/>
      <c r="L8" s="155">
        <f t="shared" si="1"/>
        <v>0</v>
      </c>
      <c r="M8" s="148">
        <f t="shared" ref="M8:M10" si="2">IF(D8&lt;&gt;"",1,0)+IF(E8&lt;&gt;"",1,0)+IF(F8&lt;&gt;"",1,0)+IF(G8&lt;&gt;"",1,0)</f>
        <v>0</v>
      </c>
      <c r="N8" s="151">
        <f t="shared" ref="N8:N10" si="3">L8/(J8*20)</f>
        <v>0</v>
      </c>
    </row>
    <row r="9" spans="1:14" ht="15.75" thickBot="1">
      <c r="A9" s="100"/>
      <c r="B9" s="101"/>
      <c r="C9" s="15" t="s">
        <v>46</v>
      </c>
      <c r="D9" s="16"/>
      <c r="E9" s="16"/>
      <c r="F9" s="16"/>
      <c r="G9" s="16"/>
      <c r="H9" s="58" t="str">
        <f t="shared" si="0"/>
        <v/>
      </c>
      <c r="I9" s="152" t="s">
        <v>27</v>
      </c>
      <c r="J9" s="149">
        <v>0.1</v>
      </c>
      <c r="K9" s="149"/>
      <c r="L9" s="155">
        <f t="shared" si="1"/>
        <v>0</v>
      </c>
      <c r="M9" s="148">
        <f t="shared" si="2"/>
        <v>0</v>
      </c>
      <c r="N9" s="151">
        <f t="shared" si="3"/>
        <v>0</v>
      </c>
    </row>
    <row r="10" spans="1:14" ht="15.75" thickBot="1">
      <c r="A10" s="100"/>
      <c r="B10" s="101"/>
      <c r="C10" s="3" t="s">
        <v>47</v>
      </c>
      <c r="D10" s="14"/>
      <c r="E10" s="14"/>
      <c r="F10" s="14"/>
      <c r="G10" s="14"/>
      <c r="H10" s="58" t="str">
        <f t="shared" si="0"/>
        <v/>
      </c>
      <c r="I10" s="152" t="s">
        <v>27</v>
      </c>
      <c r="J10" s="149">
        <v>0.1</v>
      </c>
      <c r="K10" s="149"/>
      <c r="L10" s="155">
        <f t="shared" si="1"/>
        <v>0</v>
      </c>
      <c r="M10" s="148">
        <f t="shared" si="2"/>
        <v>0</v>
      </c>
      <c r="N10" s="151">
        <f t="shared" si="3"/>
        <v>0</v>
      </c>
    </row>
    <row r="11" spans="1:14" ht="15.75" thickBot="1">
      <c r="A11" s="102"/>
      <c r="B11" s="103"/>
      <c r="C11" s="18" t="s">
        <v>49</v>
      </c>
      <c r="D11" s="19"/>
      <c r="E11" s="19"/>
      <c r="F11" s="19"/>
      <c r="G11" s="19"/>
      <c r="H11" s="58" t="str">
        <f t="shared" si="0"/>
        <v/>
      </c>
      <c r="I11" s="152" t="s">
        <v>27</v>
      </c>
      <c r="J11" s="149">
        <v>0.1</v>
      </c>
      <c r="K11" s="149"/>
      <c r="L11" s="155">
        <f>(IF(E11&lt;&gt;"",1/3)+IF(F11&lt;&gt;"",2/3)+IF(G11&lt;&gt;"",1,0))*J11*20</f>
        <v>0</v>
      </c>
      <c r="M11" s="148">
        <f>IF(D11&lt;&gt;"",1,0)+IF(E11&lt;&gt;"",1,0)+IF(F11&lt;&gt;"",1,0)+IF(G11&lt;&gt;"",1,0)</f>
        <v>0</v>
      </c>
      <c r="N11" s="151">
        <f>L11/(J11*20)</f>
        <v>0</v>
      </c>
    </row>
    <row r="12" spans="1:14" ht="27" thickTop="1" thickBot="1">
      <c r="A12" s="49" t="s">
        <v>31</v>
      </c>
      <c r="B12" s="53" t="s">
        <v>55</v>
      </c>
      <c r="C12" s="107"/>
      <c r="D12" s="108"/>
      <c r="E12" s="108"/>
      <c r="F12" s="108"/>
      <c r="G12" s="109"/>
      <c r="H12" s="58"/>
      <c r="I12" s="152" t="s">
        <v>25</v>
      </c>
      <c r="J12" s="153">
        <v>0.2</v>
      </c>
      <c r="K12" s="148"/>
      <c r="L12" s="154">
        <f>IF(M12=1,(L13*M13+L14*M14+L15*M15)/(M13*J13+J14*M14+J15*M15),0)</f>
        <v>0</v>
      </c>
      <c r="M12" s="148">
        <f>IF(SUM(M13:M15)=0,0,1)</f>
        <v>0</v>
      </c>
      <c r="N12" s="151">
        <f>L12/(20)</f>
        <v>0</v>
      </c>
    </row>
    <row r="13" spans="1:14" ht="15.75" thickBot="1">
      <c r="A13" s="100"/>
      <c r="B13" s="104"/>
      <c r="C13" s="51" t="s">
        <v>32</v>
      </c>
      <c r="D13" s="16"/>
      <c r="E13" s="16"/>
      <c r="F13" s="16"/>
      <c r="G13" s="17"/>
      <c r="H13" s="58" t="str">
        <f t="shared" si="0"/>
        <v/>
      </c>
      <c r="I13" s="152" t="s">
        <v>27</v>
      </c>
      <c r="J13" s="149">
        <v>0.4</v>
      </c>
      <c r="K13" s="148"/>
      <c r="L13" s="155">
        <f t="shared" ref="L13:L14" si="4">(IF(E13&lt;&gt;"",1/3,0)+IF(F13&lt;&gt;"",2/3,0)+IF(G13&lt;&gt;"",1,0))*J13*20</f>
        <v>0</v>
      </c>
      <c r="M13" s="148">
        <f>IF(D13&lt;&gt;"",1,0)+IF(E13&lt;&gt;"",1,0)+IF(F13&lt;&gt;"",1,0)+IF(G13&lt;&gt;"",1,0)</f>
        <v>0</v>
      </c>
      <c r="N13" s="151">
        <f>L13/(J13*20)</f>
        <v>0</v>
      </c>
    </row>
    <row r="14" spans="1:14" ht="26.25" thickBot="1">
      <c r="A14" s="100"/>
      <c r="B14" s="104"/>
      <c r="C14" s="54" t="s">
        <v>53</v>
      </c>
      <c r="D14" s="4"/>
      <c r="E14" s="4"/>
      <c r="F14" s="4"/>
      <c r="G14" s="13"/>
      <c r="H14" s="58" t="str">
        <f t="shared" si="0"/>
        <v/>
      </c>
      <c r="I14" s="152" t="s">
        <v>27</v>
      </c>
      <c r="J14" s="149">
        <v>0.5</v>
      </c>
      <c r="K14" s="148"/>
      <c r="L14" s="155">
        <f t="shared" si="4"/>
        <v>0</v>
      </c>
      <c r="M14" s="148">
        <f t="shared" ref="M14:M18" si="5">IF(D14&lt;&gt;"",1,0)+IF(E14&lt;&gt;"",1,0)+IF(F14&lt;&gt;"",1,0)+IF(G14&lt;&gt;"",1,0)</f>
        <v>0</v>
      </c>
      <c r="N14" s="151">
        <f>L14/(J14*20)</f>
        <v>0</v>
      </c>
    </row>
    <row r="15" spans="1:14" ht="15.75" thickBot="1">
      <c r="A15" s="102"/>
      <c r="B15" s="105"/>
      <c r="C15" s="55" t="s">
        <v>33</v>
      </c>
      <c r="D15" s="21"/>
      <c r="E15" s="21"/>
      <c r="F15" s="21"/>
      <c r="G15" s="22"/>
      <c r="H15" s="58" t="str">
        <f t="shared" si="0"/>
        <v/>
      </c>
      <c r="I15" s="152" t="s">
        <v>27</v>
      </c>
      <c r="J15" s="149">
        <v>0.1</v>
      </c>
      <c r="K15" s="148"/>
      <c r="L15" s="155">
        <f>(IF(E15&lt;&gt;"",1/3,0)+IF(F15&lt;&gt;"",2/3,0)+IF(G15&lt;&gt;"",1,0))*J15*20</f>
        <v>0</v>
      </c>
      <c r="M15" s="148">
        <f t="shared" si="5"/>
        <v>0</v>
      </c>
      <c r="N15" s="151">
        <f>L15/(J15*20)</f>
        <v>0</v>
      </c>
    </row>
    <row r="16" spans="1:14" ht="27" thickTop="1" thickBot="1">
      <c r="A16" s="49" t="s">
        <v>34</v>
      </c>
      <c r="B16" s="53" t="s">
        <v>56</v>
      </c>
      <c r="C16" s="110"/>
      <c r="D16" s="111"/>
      <c r="E16" s="111"/>
      <c r="F16" s="111"/>
      <c r="G16" s="112"/>
      <c r="H16" s="58"/>
      <c r="I16" s="152" t="s">
        <v>25</v>
      </c>
      <c r="J16" s="153">
        <v>0.2</v>
      </c>
      <c r="K16" s="148"/>
      <c r="L16" s="154">
        <f>IF(M16=1,(L17*M17+L18*M18)/(M17*J17+J18*M18),0)</f>
        <v>0</v>
      </c>
      <c r="M16" s="148">
        <f>IF(SUM(M17:M18)=0,0,1)</f>
        <v>0</v>
      </c>
      <c r="N16" s="151">
        <f>L16/(20)</f>
        <v>0</v>
      </c>
    </row>
    <row r="17" spans="1:14" ht="15.75" thickBot="1">
      <c r="A17" s="100"/>
      <c r="B17" s="104"/>
      <c r="C17" s="51" t="s">
        <v>35</v>
      </c>
      <c r="D17" s="16"/>
      <c r="E17" s="16"/>
      <c r="F17" s="16"/>
      <c r="G17" s="17"/>
      <c r="H17" s="58" t="str">
        <f t="shared" si="0"/>
        <v/>
      </c>
      <c r="I17" s="152" t="s">
        <v>27</v>
      </c>
      <c r="J17" s="149">
        <v>0.75</v>
      </c>
      <c r="K17" s="148"/>
      <c r="L17" s="155">
        <f>(IF(E17&lt;&gt;"",1/3,0)+IF(F17&lt;&gt;"",2/3,0)+IF(G17&lt;&gt;"",1,0))*J17*20</f>
        <v>0</v>
      </c>
      <c r="M17" s="148">
        <f t="shared" si="5"/>
        <v>0</v>
      </c>
      <c r="N17" s="151">
        <f>L17/(J17*20)</f>
        <v>0</v>
      </c>
    </row>
    <row r="18" spans="1:14" ht="15.75" thickBot="1">
      <c r="A18" s="102"/>
      <c r="B18" s="105"/>
      <c r="C18" s="52" t="s">
        <v>50</v>
      </c>
      <c r="D18" s="10"/>
      <c r="E18" s="10"/>
      <c r="F18" s="11"/>
      <c r="G18" s="12"/>
      <c r="H18" s="58" t="str">
        <f t="shared" si="0"/>
        <v/>
      </c>
      <c r="I18" s="152" t="s">
        <v>27</v>
      </c>
      <c r="J18" s="149">
        <v>0.25</v>
      </c>
      <c r="K18" s="148"/>
      <c r="L18" s="155">
        <f>(IF(E18&lt;&gt;"",1/3,0)+IF(F18&lt;&gt;"",2/3,0)+IF(G18&lt;&gt;"",1,0))*J18*20</f>
        <v>0</v>
      </c>
      <c r="M18" s="148">
        <f t="shared" si="5"/>
        <v>0</v>
      </c>
      <c r="N18" s="151">
        <f>L18/(J18*20)</f>
        <v>0</v>
      </c>
    </row>
    <row r="19" spans="1:14" ht="14.25" thickTop="1" thickBot="1">
      <c r="A19" s="1"/>
      <c r="B19" s="106" t="s">
        <v>36</v>
      </c>
      <c r="C19" s="106"/>
      <c r="D19" s="106"/>
      <c r="E19" s="106"/>
      <c r="F19" s="106"/>
      <c r="G19" s="106"/>
      <c r="H19" s="59"/>
      <c r="I19" s="152"/>
      <c r="J19" s="149"/>
      <c r="K19" s="148"/>
      <c r="L19" s="149">
        <f>J16+J12+J3</f>
        <v>1</v>
      </c>
      <c r="M19" s="148">
        <f>SUM(M3:M18)</f>
        <v>0</v>
      </c>
      <c r="N19" s="151"/>
    </row>
    <row r="20" spans="1:14" ht="20.100000000000001" customHeight="1" thickTop="1" thickBot="1">
      <c r="A20" s="1"/>
      <c r="B20" s="2"/>
      <c r="C20" s="67" t="s">
        <v>37</v>
      </c>
      <c r="D20" s="116">
        <f>IF(M19&lt;&gt;0,(L3*J3+L12*J12+L16*J16)/(M3*J3+J12*M12+J16*M16),0)</f>
        <v>0</v>
      </c>
      <c r="E20" s="117"/>
      <c r="F20" s="118" t="s">
        <v>38</v>
      </c>
      <c r="G20" s="119"/>
      <c r="H20" s="60"/>
      <c r="I20" s="148"/>
      <c r="J20" s="149"/>
      <c r="K20" s="148"/>
      <c r="L20" s="155"/>
      <c r="M20" s="148"/>
      <c r="N20" s="151"/>
    </row>
    <row r="21" spans="1:14" ht="15.95" customHeight="1" thickTop="1" thickBot="1">
      <c r="A21" s="1"/>
      <c r="B21" s="2"/>
      <c r="C21" s="68" t="s">
        <v>39</v>
      </c>
      <c r="D21" s="120"/>
      <c r="E21" s="121"/>
      <c r="F21" s="122" t="s">
        <v>38</v>
      </c>
      <c r="G21" s="123"/>
      <c r="H21" s="61"/>
      <c r="I21" s="148"/>
      <c r="J21" s="149"/>
      <c r="K21" s="148"/>
      <c r="L21" s="155"/>
      <c r="M21" s="148"/>
      <c r="N21" s="151"/>
    </row>
    <row r="22" spans="1:14" ht="16.5" thickBot="1">
      <c r="A22" s="1"/>
      <c r="B22" s="2"/>
      <c r="C22" s="69" t="s">
        <v>40</v>
      </c>
      <c r="D22" s="124">
        <f>D21*3</f>
        <v>0</v>
      </c>
      <c r="E22" s="125"/>
      <c r="F22" s="126" t="s">
        <v>41</v>
      </c>
      <c r="G22" s="127"/>
      <c r="H22" s="61"/>
      <c r="I22" s="148"/>
      <c r="J22" s="149"/>
      <c r="K22" s="148"/>
      <c r="L22" s="155"/>
      <c r="M22" s="148"/>
      <c r="N22" s="151"/>
    </row>
    <row r="23" spans="1:14" ht="14.25" thickTop="1" thickBot="1">
      <c r="A23" s="1"/>
      <c r="B23" s="1"/>
      <c r="C23" s="1"/>
      <c r="D23" s="1"/>
      <c r="E23" s="1"/>
      <c r="F23" s="1"/>
      <c r="G23" s="1"/>
      <c r="H23" s="57"/>
      <c r="I23" s="148"/>
      <c r="J23" s="149"/>
      <c r="K23" s="148"/>
      <c r="L23" s="155"/>
      <c r="M23" s="148"/>
      <c r="N23" s="151"/>
    </row>
    <row r="24" spans="1:14">
      <c r="A24" s="128" t="s">
        <v>42</v>
      </c>
      <c r="B24" s="128"/>
      <c r="C24" s="128"/>
      <c r="D24" s="128"/>
      <c r="E24" s="128"/>
      <c r="F24" s="128"/>
      <c r="G24" s="128"/>
      <c r="H24" s="62"/>
      <c r="I24" s="148"/>
      <c r="J24" s="149"/>
      <c r="K24" s="148"/>
      <c r="L24" s="155"/>
      <c r="M24" s="148"/>
      <c r="N24" s="151"/>
    </row>
    <row r="25" spans="1:14" ht="64.5" customHeight="1">
      <c r="A25" s="142"/>
      <c r="B25" s="142"/>
      <c r="C25" s="142"/>
      <c r="D25" s="142"/>
      <c r="E25" s="142"/>
      <c r="F25" s="142"/>
      <c r="G25" s="142"/>
      <c r="H25" s="63"/>
      <c r="I25" s="148"/>
      <c r="J25" s="149"/>
      <c r="K25" s="148"/>
      <c r="L25" s="155"/>
      <c r="M25" s="148"/>
      <c r="N25" s="151"/>
    </row>
    <row r="26" spans="1:14">
      <c r="A26" s="64"/>
      <c r="B26" s="64"/>
      <c r="C26" s="64"/>
      <c r="D26" s="64"/>
      <c r="E26" s="64"/>
      <c r="F26" s="64"/>
      <c r="G26" s="64"/>
      <c r="H26" s="63"/>
      <c r="I26" s="148"/>
      <c r="J26" s="149"/>
      <c r="K26" s="148"/>
      <c r="L26" s="155"/>
      <c r="M26" s="148"/>
      <c r="N26" s="151"/>
    </row>
    <row r="27" spans="1:14" ht="12.75" customHeight="1" thickTop="1" thickBot="1">
      <c r="A27" s="143" t="s">
        <v>43</v>
      </c>
      <c r="B27" s="143"/>
      <c r="C27" s="65" t="s">
        <v>44</v>
      </c>
      <c r="D27" s="144" t="s">
        <v>45</v>
      </c>
      <c r="E27" s="144"/>
      <c r="F27" s="144"/>
      <c r="G27" s="144"/>
      <c r="H27" s="57"/>
      <c r="I27" s="148"/>
      <c r="J27" s="149"/>
      <c r="K27" s="148"/>
      <c r="L27" s="155"/>
      <c r="M27" s="148"/>
      <c r="N27" s="151"/>
    </row>
    <row r="28" spans="1:14" ht="26.1" customHeight="1" thickTop="1" thickBot="1">
      <c r="A28" s="145"/>
      <c r="B28" s="146"/>
      <c r="C28" s="66"/>
      <c r="D28" s="131"/>
      <c r="E28" s="132"/>
      <c r="F28" s="132"/>
      <c r="G28" s="133"/>
      <c r="H28" s="57"/>
      <c r="I28" s="148"/>
      <c r="J28" s="149"/>
      <c r="K28" s="148"/>
      <c r="L28" s="155"/>
      <c r="M28" s="148"/>
      <c r="N28" s="151"/>
    </row>
    <row r="29" spans="1:14" ht="27.95" customHeight="1" thickBot="1">
      <c r="A29" s="129"/>
      <c r="B29" s="130"/>
      <c r="C29" s="13"/>
      <c r="D29" s="134"/>
      <c r="E29" s="135"/>
      <c r="F29" s="135"/>
      <c r="G29" s="136"/>
      <c r="H29" s="57"/>
      <c r="I29" s="148"/>
      <c r="J29" s="149"/>
      <c r="K29" s="148"/>
      <c r="L29" s="155"/>
      <c r="M29" s="148"/>
      <c r="N29" s="151"/>
    </row>
    <row r="30" spans="1:14" ht="30" customHeight="1" thickBot="1">
      <c r="A30" s="129"/>
      <c r="B30" s="130"/>
      <c r="C30" s="13"/>
      <c r="D30" s="134"/>
      <c r="E30" s="135"/>
      <c r="F30" s="135"/>
      <c r="G30" s="136"/>
      <c r="H30" s="57"/>
      <c r="I30" s="148"/>
      <c r="J30" s="149"/>
      <c r="K30" s="148"/>
      <c r="L30" s="155"/>
      <c r="M30" s="148"/>
      <c r="N30" s="151"/>
    </row>
    <row r="31" spans="1:14" ht="30.95" customHeight="1" thickBot="1">
      <c r="A31" s="140"/>
      <c r="B31" s="141"/>
      <c r="C31" s="12"/>
      <c r="D31" s="137"/>
      <c r="E31" s="138"/>
      <c r="F31" s="138"/>
      <c r="G31" s="139"/>
      <c r="H31" s="57"/>
      <c r="I31" s="148"/>
      <c r="J31" s="149"/>
      <c r="K31" s="148"/>
      <c r="L31" s="155"/>
      <c r="M31" s="148"/>
      <c r="N31" s="151"/>
    </row>
    <row r="32" spans="1:14" ht="13.5" thickTop="1"/>
  </sheetData>
  <mergeCells count="24">
    <mergeCell ref="D22:E22"/>
    <mergeCell ref="F22:G22"/>
    <mergeCell ref="A24:G24"/>
    <mergeCell ref="A29:B29"/>
    <mergeCell ref="A30:B30"/>
    <mergeCell ref="D28:G31"/>
    <mergeCell ref="A31:B31"/>
    <mergeCell ref="A25:G25"/>
    <mergeCell ref="A27:B27"/>
    <mergeCell ref="D27:G27"/>
    <mergeCell ref="A28:B28"/>
    <mergeCell ref="D20:E20"/>
    <mergeCell ref="F20:G20"/>
    <mergeCell ref="A17:B18"/>
    <mergeCell ref="D21:E21"/>
    <mergeCell ref="F21:G21"/>
    <mergeCell ref="A1:G1"/>
    <mergeCell ref="A2:B2"/>
    <mergeCell ref="A4:B11"/>
    <mergeCell ref="A13:B15"/>
    <mergeCell ref="B19:G19"/>
    <mergeCell ref="C12:G12"/>
    <mergeCell ref="C16:G16"/>
    <mergeCell ref="C3:G3"/>
  </mergeCells>
  <pageMargins left="0.75" right="0.75" top="1" bottom="1" header="0.51180555555555496" footer="0.51180555555555496"/>
  <pageSetup paperSize="9" firstPageNumber="0" orientation="portrait" horizontalDpi="0" verticalDpi="0" r:id="rId1"/>
  <ignoredErrors>
    <ignoredError sqref="L16:M16 N16 M12:N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Identification</vt:lpstr>
      <vt:lpstr>Notation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 RAGE</dc:creator>
  <cp:lastModifiedBy>Daniel GLAISER</cp:lastModifiedBy>
  <cp:revision>0</cp:revision>
  <cp:lastPrinted>2011-09-29T12:37:22Z</cp:lastPrinted>
  <dcterms:created xsi:type="dcterms:W3CDTF">2011-09-27T19:32:21Z</dcterms:created>
  <dcterms:modified xsi:type="dcterms:W3CDTF">2018-10-04T15:29:07Z</dcterms:modified>
</cp:coreProperties>
</file>