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dec\rc_dec4-1\4-ORGANISATION\BTS PILOTAGES AUTRES ACADEMIES\Secteur Industriel\BATIMENT\2024\"/>
    </mc:Choice>
  </mc:AlternateContent>
  <workbookProtection workbookAlgorithmName="SHA-512" workbookHashValue="G6pr81dO3Dsqqp3fR+naoXikhajQr4gQkGFrnekon2rql3Ie3EtJrw/PkuC/ZmS6UefuWDfJzWvp2Ul5CJA2JA==" workbookSaltValue="ELdeDjyI29hyJ5M3IVeR5w==" workbookSpinCount="100000" lockStructure="1"/>
  <bookViews>
    <workbookView xWindow="0" yWindow="0" windowWidth="23040" windowHeight="9192"/>
  </bookViews>
  <sheets>
    <sheet name="Evaluation U61" sheetId="2" r:id="rId1"/>
    <sheet name="AIDE à l'Evaluation U61" sheetId="3" r:id="rId2"/>
  </sheets>
  <definedNames>
    <definedName name="Z_13CAE99E_1326_41E6_A214_B3512518385D_.wvu.Cols" localSheetId="1" hidden="1">'AIDE à l''Evaluation U61'!#REF!,'AIDE à l''Evaluation U61'!#REF!,'AIDE à l''Evaluation U61'!#REF!</definedName>
    <definedName name="Z_13CAE99E_1326_41E6_A214_B3512518385D_.wvu.Cols" localSheetId="0" hidden="1">'Evaluation U61'!#REF!,'Evaluation U61'!$L:$M,'Evaluation U61'!$O:$P</definedName>
    <definedName name="Z_13CAE99E_1326_41E6_A214_B3512518385D_.wvu.PrintArea" localSheetId="1" hidden="1">'AIDE à l''Evaluation U61'!$A$1:$B$23</definedName>
    <definedName name="Z_13CAE99E_1326_41E6_A214_B3512518385D_.wvu.PrintArea" localSheetId="0" hidden="1">'Evaluation U61'!$A$1:$Q$44</definedName>
    <definedName name="Z_16191AE1_2F5A_42AA_887D_525CB5F2CA29_.wvu.Cols" localSheetId="1" hidden="1">'AIDE à l''Evaluation U61'!#REF!,'AIDE à l''Evaluation U61'!#REF!</definedName>
    <definedName name="Z_16191AE1_2F5A_42AA_887D_525CB5F2CA29_.wvu.PrintArea" localSheetId="1" hidden="1">'AIDE à l''Evaluation U61'!$A$1:$B$23</definedName>
    <definedName name="Z_3BB7A45E_33AA_4D17_9C38_AD9C4BD31B32_.wvu.Cols" localSheetId="0" hidden="1">'Evaluation U61'!$B:$B,'Evaluation U61'!#REF!,'Evaluation U61'!$L:$M,'Evaluation U61'!$O:$P</definedName>
    <definedName name="Z_3BB7A45E_33AA_4D17_9C38_AD9C4BD31B32_.wvu.PrintArea" localSheetId="1" hidden="1">'AIDE à l''Evaluation U61'!$A$1:$B$23</definedName>
    <definedName name="Z_3BB7A45E_33AA_4D17_9C38_AD9C4BD31B32_.wvu.PrintArea" localSheetId="0" hidden="1">'Evaluation U61'!$A$1:$Q$44</definedName>
    <definedName name="Z_58D11F85_1728_46EC_8846_1A90263BE3AD_.wvu.Cols" localSheetId="0" hidden="1">'Evaluation U61'!$B:$B,'Evaluation U61'!#REF!</definedName>
    <definedName name="Z_58D11F85_1728_46EC_8846_1A90263BE3AD_.wvu.PrintArea" localSheetId="1" hidden="1">'AIDE à l''Evaluation U61'!$A$1:$B$23</definedName>
    <definedName name="Z_58D11F85_1728_46EC_8846_1A90263BE3AD_.wvu.PrintArea" localSheetId="0" hidden="1">'Evaluation U61'!$A$1:$Q$44</definedName>
    <definedName name="Z_F8FB7996_72BF_4471_BF91_62D3B191CB00_.wvu.Cols" localSheetId="1" hidden="1">'AIDE à l''Evaluation U61'!$B:$B,'AIDE à l''Evaluation U61'!#REF!,'AIDE à l''Evaluation U61'!#REF!,'AIDE à l''Evaluation U61'!#REF!</definedName>
    <definedName name="Z_F8FB7996_72BF_4471_BF91_62D3B191CB00_.wvu.PrintArea" localSheetId="1" hidden="1">'AIDE à l''Evaluation U61'!$A$1:$B$23</definedName>
    <definedName name="_xlnm.Print_Area" localSheetId="1">'AIDE à l''Evaluation U61'!$A$1:$B$23</definedName>
    <definedName name="_xlnm.Print_Area" localSheetId="0">'Evaluation U61'!$A$1:$Q$44</definedName>
  </definedNames>
  <calcPr calcId="162913"/>
  <customWorkbookViews>
    <customWorkbookView name="impression" guid="{3BB7A45E-33AA-4D17-9C38-AD9C4BD31B32}" maximized="1" xWindow="-9" yWindow="-9" windowWidth="1618" windowHeight="918" activeSheetId="2"/>
    <customWorkbookView name="impression avec indicaterus" guid="{13CAE99E-1326-41E6-A214-B3512518385D}" maximized="1" xWindow="-1929" yWindow="-9" windowWidth="1938" windowHeight="1098" activeSheetId="2"/>
    <customWorkbookView name="tout" guid="{58D11F85-1728-46EC-8846-1A90263BE3AD}" maximized="1" xWindow="-9" yWindow="-9" windowWidth="1618" windowHeight="918"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 i="2" l="1"/>
  <c r="N26" i="2" l="1"/>
  <c r="N23" i="2"/>
  <c r="N14" i="2"/>
  <c r="N8" i="2"/>
  <c r="M5" i="2" l="1"/>
  <c r="M6" i="2"/>
  <c r="M7" i="2"/>
  <c r="M9" i="2"/>
  <c r="M10" i="2"/>
  <c r="M11" i="2"/>
  <c r="M12" i="2"/>
  <c r="M13" i="2"/>
  <c r="M15" i="2"/>
  <c r="M16" i="2"/>
  <c r="M17" i="2"/>
  <c r="M18" i="2"/>
  <c r="M19" i="2"/>
  <c r="M20" i="2"/>
  <c r="M21" i="2"/>
  <c r="M22" i="2"/>
  <c r="M24" i="2"/>
  <c r="M25" i="2"/>
  <c r="M27" i="2"/>
  <c r="M28" i="2"/>
  <c r="M29" i="2"/>
  <c r="M30" i="2"/>
  <c r="M31" i="2"/>
  <c r="M4" i="2"/>
  <c r="L5" i="2" l="1"/>
  <c r="L6" i="2"/>
  <c r="L7" i="2"/>
  <c r="L8" i="2"/>
  <c r="L9" i="2"/>
  <c r="L10" i="2"/>
  <c r="L11" i="2"/>
  <c r="L12" i="2"/>
  <c r="L13" i="2"/>
  <c r="L14" i="2"/>
  <c r="L15" i="2"/>
  <c r="L16" i="2"/>
  <c r="L17" i="2"/>
  <c r="L18" i="2"/>
  <c r="L19" i="2"/>
  <c r="L20" i="2"/>
  <c r="L21" i="2"/>
  <c r="L22" i="2"/>
  <c r="L23" i="2"/>
  <c r="L24" i="2"/>
  <c r="L25" i="2"/>
  <c r="L26" i="2"/>
  <c r="L27" i="2"/>
  <c r="L28" i="2"/>
  <c r="L29" i="2"/>
  <c r="L30" i="2"/>
  <c r="L31" i="2"/>
  <c r="L4" i="2"/>
  <c r="N3" i="2" l="1"/>
  <c r="N32" i="2" s="1"/>
  <c r="H21" i="2" l="1"/>
  <c r="H7" i="2"/>
  <c r="E37" i="2" l="1"/>
  <c r="J24" i="2"/>
  <c r="J20" i="2"/>
  <c r="J5" i="2"/>
  <c r="J12" i="2"/>
  <c r="J9" i="2"/>
  <c r="J6" i="2"/>
  <c r="J28" i="2"/>
  <c r="J27" i="2"/>
  <c r="H31" i="2"/>
  <c r="H30" i="2"/>
  <c r="H29" i="2"/>
  <c r="H28" i="2"/>
  <c r="H27" i="2"/>
  <c r="H25" i="2"/>
  <c r="H24" i="2"/>
  <c r="H22" i="2"/>
  <c r="H20" i="2"/>
  <c r="H19" i="2"/>
  <c r="H18" i="2"/>
  <c r="H17" i="2"/>
  <c r="H16" i="2"/>
  <c r="H15" i="2"/>
  <c r="H13" i="2"/>
  <c r="H12" i="2"/>
  <c r="H11" i="2"/>
  <c r="H10" i="2"/>
  <c r="H9" i="2"/>
  <c r="H4" i="2"/>
  <c r="H5" i="2"/>
  <c r="H6" i="2"/>
  <c r="J16" i="2"/>
  <c r="H2" i="2" l="1"/>
  <c r="J18" i="2"/>
  <c r="J22" i="2"/>
  <c r="J13" i="2"/>
  <c r="J10" i="2"/>
  <c r="J7" i="2"/>
  <c r="J4" i="2"/>
  <c r="E40" i="2"/>
  <c r="J19" i="2"/>
  <c r="J15" i="2"/>
  <c r="J29" i="2"/>
  <c r="J11" i="2"/>
  <c r="J21" i="2"/>
  <c r="J17" i="2"/>
  <c r="J30" i="2"/>
  <c r="J31" i="2"/>
  <c r="J25" i="2"/>
  <c r="O32" i="2" l="1"/>
  <c r="J26" i="2" l="1"/>
  <c r="J3" i="2"/>
  <c r="J23" i="2"/>
  <c r="J8" i="2"/>
  <c r="J14" i="2"/>
  <c r="M32" i="2"/>
  <c r="K21" i="2" l="1"/>
  <c r="K22" i="2"/>
  <c r="K19" i="2"/>
  <c r="K20" i="2"/>
  <c r="K17" i="2"/>
  <c r="K18" i="2"/>
  <c r="K15" i="2"/>
  <c r="K16" i="2"/>
  <c r="K25" i="2"/>
  <c r="K24" i="2"/>
  <c r="K28" i="2"/>
  <c r="K27" i="2"/>
  <c r="K29" i="2"/>
  <c r="K30" i="2"/>
  <c r="K31" i="2"/>
  <c r="K13" i="2"/>
  <c r="K10" i="2"/>
  <c r="K9" i="2"/>
  <c r="K12" i="2"/>
  <c r="K11" i="2"/>
  <c r="K7" i="2"/>
  <c r="K4" i="2"/>
  <c r="K5" i="2"/>
  <c r="K6" i="2"/>
  <c r="K14" i="2" l="1"/>
  <c r="K26" i="2"/>
  <c r="K3" i="2"/>
  <c r="K23" i="2"/>
  <c r="K8" i="2"/>
  <c r="P32" i="2" l="1"/>
  <c r="E33" i="2" s="1"/>
</calcChain>
</file>

<file path=xl/sharedStrings.xml><?xml version="1.0" encoding="utf-8"?>
<sst xmlns="http://schemas.openxmlformats.org/spreadsheetml/2006/main" count="173" uniqueCount="84">
  <si>
    <t>Compétences évaluées</t>
  </si>
  <si>
    <t>Indicateurs de performance</t>
  </si>
  <si>
    <t xml:space="preserve"> /20</t>
  </si>
  <si>
    <t>/20</t>
  </si>
  <si>
    <t>Appréciation globale</t>
  </si>
  <si>
    <t>Noms des Evaluateurs</t>
  </si>
  <si>
    <t>Signatures</t>
  </si>
  <si>
    <t>Date</t>
  </si>
  <si>
    <t>Note brute obtenue par calcul automatique :</t>
  </si>
  <si>
    <t>ELEMENTS DE QUESTIONNEMENT</t>
  </si>
  <si>
    <t>Ctrl</t>
  </si>
  <si>
    <t>Poids suppri</t>
  </si>
  <si>
    <t>Poids réel compté</t>
  </si>
  <si>
    <t>Poids théorique</t>
  </si>
  <si>
    <t>% évalué</t>
  </si>
  <si>
    <t>Nombre de points</t>
  </si>
  <si>
    <t>Note sur 20 attribuée par le jury (note brute + ou - 1 point):</t>
  </si>
  <si>
    <t>BTS BATIMENT
U61
Annexe 8: Fiche d'évaluation</t>
  </si>
  <si>
    <t>BTS BATIMENT
U61
Annexe 8: Aide à l'évaluation</t>
  </si>
  <si>
    <t>C2 : Exprimer techniquement les besoins d’un client</t>
  </si>
  <si>
    <t>C15 : Gérer les dépenses et recettes d’un chantier</t>
  </si>
  <si>
    <t>C16 : Conduire les travaux en phase de gros œuvre</t>
  </si>
  <si>
    <t>C18 : Assurer la coordination avec les intervenants du chantier</t>
  </si>
  <si>
    <t>Recueillir des données.</t>
  </si>
  <si>
    <t>Traduire techniquement le besoin.</t>
  </si>
  <si>
    <t>Proposer des variantes techniques</t>
  </si>
  <si>
    <t>Présenter et justifier les solutions proposées</t>
  </si>
  <si>
    <t>LeLes données recueillies sont utiles et suffisantes à la définition du besoin.</t>
  </si>
  <si>
    <t>L’expression du besoin est fidèlement exprimée sous une forme écrite ou graphique.</t>
  </si>
  <si>
    <t>Les solutions sont présentées dans un document communicable.</t>
  </si>
  <si>
    <t>Les variantes proposées correspondent au besoin.</t>
  </si>
  <si>
    <t>Établir l'avancement des travaux y compris les travaux modificatifs</t>
  </si>
  <si>
    <t>Établir une situation de travaux y compris les travaux modificatifs</t>
  </si>
  <si>
    <t>Valider les factures des fournisseurs (bons de livraison – factures)</t>
  </si>
  <si>
    <t>Récupérer et saisir les coûts réels des dépenses</t>
  </si>
  <si>
    <t>Analyser les écarts sur la base des tableaux de bord établis</t>
  </si>
  <si>
    <t>L'avancement des travaux est exprimé en pourcentage ou en quantités des travaux budgétés et correspond aux travaux réalisés.</t>
  </si>
  <si>
    <t>La situation est établie conformément à l'avancement dans le respect du marché.</t>
  </si>
  <si>
    <t>Les factures et les bons de livraison sont comparés pour validation et accord. Une justification est fournie si nécessaire.</t>
  </si>
  <si>
    <t>L'ensemble des coûts matériels, matériaux et main d’œuvre est collecté et saisi dans des tableaux de suivi des dépenses.</t>
  </si>
  <si>
    <t>Les écarts entre les dépenses réelles et le budget prévisionnel sont détectés et leurs causes sont identifiées.</t>
  </si>
  <si>
    <t>Contrôler l'exécution des ouvrages y compris les interfaces entre les corps d’états.</t>
  </si>
  <si>
    <t>Adapter les moyens en main d’œuvre et en matériel</t>
  </si>
  <si>
    <t>Planifier et coordonner des interventions et des approvisionnements</t>
  </si>
  <si>
    <t>Mettre à jour l’avancement des travaux et établir les mesures correctives.</t>
  </si>
  <si>
    <t>Compléter les documents du chantier (PPSPS, PAJ, fiches,..)</t>
  </si>
  <si>
    <t>Vérifier la conformité des équipements, matériaux et matériels livrés</t>
  </si>
  <si>
    <t>Faire respecter les dispositions d'hygiène, de sécurité et de protection de l'environnement.</t>
  </si>
  <si>
    <t>Participer à la réception de tout ou partie des ouvrages</t>
  </si>
  <si>
    <t>La conformité des ouvrages est contrôlée par rapport au dossier d'exécution. Les anomalies éventuelles sont détectées et des mesures correctives sont proposées.</t>
  </si>
  <si>
    <t>Les moyens en main d’œuvre et en matériel sont optimisés en fonction des aléas.</t>
  </si>
  <si>
    <t>Les interventions et les approvisionnements sont effectués au moment opportun.</t>
  </si>
  <si>
    <t>La mise à jour sur le calendrier correspond à l'avancement des travaux. Les corrections proposées sont adaptées à la situation.</t>
  </si>
  <si>
    <t>Les documents sont correctement renseignés. Des avenants sont rédigés.</t>
  </si>
  <si>
    <t>Les vérifications nécessaires sont réalisées. Elles sont conformes aux exigences attendues. Les corrections éventuelles sont apportées.</t>
  </si>
  <si>
    <t xml:space="preserve">Les consignes liées aux dispositions d'hygiène, de sécurité et de protection de l'environnement sont explicitées.
La collecte sélective et la gestion des déchets sont effectuées conformément à la réglementation en vigueur et au dossier marché.
Les protections individuelles et collectives sont mises en œuvre. Les règles d'hygiène sont appliquées.
Les manquements sont identifiés et corrigés.
</t>
  </si>
  <si>
    <t xml:space="preserve">Les documents de non-conformité destinés aux opérations préalables à la réception sont complétés.
Les opérations nécessaires à la levée des réserves sont effectuées dans le délai imparti.
</t>
  </si>
  <si>
    <t>Conduire une réunion de travail</t>
  </si>
  <si>
    <t xml:space="preserve">La réunion est préparée. Les échanges d’informations sont organisés.
Les consignes sont transmises.
Un constat des avancements est établi. Les retards et difficultés sont pointés. Des mesures correctives sont discutées et adoptées. Les interfaces sont gérées. Un compte-rendu est rédigé et diffusé.
</t>
  </si>
  <si>
    <t>Les interventions des différents corps d’état sont déclenchées dans le respect des calendriers. Les interfaces sont gérées et le suivi est assuré.</t>
  </si>
  <si>
    <r>
      <t xml:space="preserve">Planifier </t>
    </r>
    <r>
      <rPr>
        <sz val="14"/>
        <color theme="1"/>
        <rFont val="Arial"/>
        <family val="2"/>
      </rPr>
      <t>et coordonner les interventions des corps d’état.</t>
    </r>
  </si>
  <si>
    <t>Planifier et coordonner les interventions des corps d’état.</t>
  </si>
  <si>
    <t>Recueillir des données</t>
  </si>
  <si>
    <t>Traduire techniquement le besoin</t>
  </si>
  <si>
    <t>Seules les cases JAUNES sont à remplir par la commission d'évaluation</t>
  </si>
  <si>
    <t>COMMUNIQUER ET RENDRE COMPTE</t>
  </si>
  <si>
    <t>Exploitation d’outils de communication adaptés</t>
  </si>
  <si>
    <t>Organisation et structure de la présentation</t>
  </si>
  <si>
    <t>Attitude et qualité de l’expression orale</t>
  </si>
  <si>
    <t>Qualité de l’expression écrite</t>
  </si>
  <si>
    <t>Organisation et structure du rapport</t>
  </si>
  <si>
    <t>OUI</t>
  </si>
  <si>
    <t>EVALUE</t>
  </si>
  <si>
    <t>Chaque comp est évaluée</t>
  </si>
  <si>
    <t>CTRL CMP</t>
  </si>
  <si>
    <t>Compétences</t>
  </si>
  <si>
    <t xml:space="preserve">ATTENTION, si le symbole ◄ apparait dans cette colonne , l'évaluation est mal renseignée sur la ligne         </t>
  </si>
  <si>
    <t>Plus de la moitié des lignes (indicateurs) doivent être évaluées</t>
  </si>
  <si>
    <r>
      <t xml:space="preserve">NOM </t>
    </r>
    <r>
      <rPr>
        <b/>
        <sz val="12"/>
        <rFont val="Arial"/>
        <family val="2"/>
      </rPr>
      <t xml:space="preserve">DU CANDIDAT: </t>
    </r>
    <r>
      <rPr>
        <b/>
        <sz val="12"/>
        <color rgb="FFFF0000"/>
        <rFont val="Arial"/>
        <family val="2"/>
      </rPr>
      <t xml:space="preserve">
PRENOM </t>
    </r>
    <r>
      <rPr>
        <b/>
        <sz val="12"/>
        <color theme="1"/>
        <rFont val="Arial"/>
        <family val="2"/>
      </rPr>
      <t>DU</t>
    </r>
    <r>
      <rPr>
        <b/>
        <sz val="12"/>
        <color rgb="FFFF0000"/>
        <rFont val="Arial"/>
        <family val="2"/>
      </rPr>
      <t xml:space="preserve"> </t>
    </r>
    <r>
      <rPr>
        <b/>
        <sz val="12"/>
        <color theme="1"/>
        <rFont val="Arial"/>
        <family val="2"/>
      </rPr>
      <t xml:space="preserve">CANDIDAT: </t>
    </r>
  </si>
  <si>
    <r>
      <t xml:space="preserve">C16 : Conduire les travaux en phase de gros œuvre </t>
    </r>
    <r>
      <rPr>
        <b/>
        <sz val="12"/>
        <color rgb="FFFF0000"/>
        <rFont val="Arial"/>
        <family val="2"/>
      </rPr>
      <t>(et/ou second œuvre)</t>
    </r>
  </si>
  <si>
    <t>Toutes les compétences doivent être évaluées</t>
  </si>
  <si>
    <t>x</t>
  </si>
  <si>
    <t>NON</t>
  </si>
  <si>
    <t>SESSION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</si>
</sst>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6"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2"/>
      <color theme="1"/>
      <name val="Arial"/>
      <family val="2"/>
    </font>
    <font>
      <sz val="12"/>
      <color theme="1"/>
      <name val="Arial"/>
      <family val="2"/>
    </font>
    <font>
      <b/>
      <sz val="18"/>
      <color theme="1"/>
      <name val="Arial"/>
      <family val="2"/>
    </font>
    <font>
      <b/>
      <sz val="11"/>
      <color rgb="FFFF0000"/>
      <name val="Arial"/>
      <family val="2"/>
    </font>
    <font>
      <b/>
      <sz val="12"/>
      <color rgb="FFFF0000"/>
      <name val="Arial"/>
      <family val="2"/>
    </font>
    <font>
      <b/>
      <sz val="20"/>
      <color theme="1"/>
      <name val="Arial"/>
      <family val="2"/>
    </font>
    <font>
      <sz val="11"/>
      <color rgb="FFFF0000"/>
      <name val="Arial"/>
      <family val="2"/>
    </font>
    <font>
      <b/>
      <i/>
      <sz val="12"/>
      <color theme="1"/>
      <name val="Arial"/>
      <family val="2"/>
    </font>
    <font>
      <sz val="9"/>
      <color rgb="FFFF0000"/>
      <name val="Arial"/>
      <family val="2"/>
    </font>
    <font>
      <sz val="10"/>
      <color theme="1"/>
      <name val="Arial"/>
      <family val="2"/>
    </font>
    <font>
      <sz val="10"/>
      <color rgb="FFFF0000"/>
      <name val="Arial"/>
      <family val="2"/>
    </font>
    <font>
      <b/>
      <sz val="10"/>
      <color theme="1"/>
      <name val="Arial"/>
      <family val="2"/>
    </font>
    <font>
      <i/>
      <sz val="12"/>
      <color theme="1"/>
      <name val="Arial"/>
      <family val="2"/>
    </font>
    <font>
      <b/>
      <sz val="11"/>
      <color indexed="10"/>
      <name val="Arial"/>
      <family val="2"/>
    </font>
    <font>
      <i/>
      <sz val="8"/>
      <color indexed="10"/>
      <name val="Arial"/>
      <family val="2"/>
    </font>
    <font>
      <sz val="9"/>
      <name val="Arial"/>
      <family val="2"/>
    </font>
    <font>
      <b/>
      <sz val="12"/>
      <name val="Arial"/>
      <family val="2"/>
    </font>
    <font>
      <b/>
      <sz val="16"/>
      <name val="Arial"/>
      <family val="2"/>
    </font>
    <font>
      <i/>
      <sz val="9"/>
      <name val="Arial"/>
      <family val="2"/>
    </font>
    <font>
      <b/>
      <sz val="10"/>
      <name val="Arial"/>
      <family val="2"/>
    </font>
    <font>
      <b/>
      <sz val="9"/>
      <name val="Arial"/>
      <family val="2"/>
    </font>
    <font>
      <sz val="10"/>
      <name val="Arial"/>
      <family val="2"/>
    </font>
    <font>
      <sz val="12"/>
      <name val="Arial"/>
      <family val="2"/>
    </font>
    <font>
      <b/>
      <sz val="14"/>
      <color theme="1"/>
      <name val="Arial"/>
      <family val="2"/>
    </font>
    <font>
      <b/>
      <sz val="14"/>
      <color rgb="FFFF0000"/>
      <name val="Arial"/>
      <family val="2"/>
    </font>
    <font>
      <b/>
      <sz val="16"/>
      <color theme="1"/>
      <name val="Arial"/>
      <family val="2"/>
    </font>
    <font>
      <sz val="16"/>
      <color theme="1"/>
      <name val="Arial"/>
      <family val="2"/>
    </font>
    <font>
      <sz val="14"/>
      <color theme="1"/>
      <name val="Arial"/>
      <family val="2"/>
    </font>
    <font>
      <b/>
      <sz val="16"/>
      <color rgb="FFFF0000"/>
      <name val="Arial"/>
      <family val="2"/>
    </font>
    <font>
      <b/>
      <sz val="11"/>
      <color theme="0"/>
      <name val="Arial"/>
      <family val="2"/>
    </font>
    <font>
      <sz val="14"/>
      <color rgb="FFFF0000"/>
      <name val="Arial"/>
      <family val="2"/>
    </font>
    <font>
      <b/>
      <i/>
      <sz val="10"/>
      <name val="Arial"/>
      <family val="2"/>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5" tint="0.79998168889431442"/>
        <bgColor indexed="64"/>
      </patternFill>
    </fill>
    <fill>
      <patternFill patternType="solid">
        <fgColor theme="0" tint="-0.14999847407452621"/>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rgb="FF000000"/>
      </right>
      <top style="medium">
        <color rgb="FF000000"/>
      </top>
      <bottom style="medium">
        <color rgb="FF000000"/>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190">
    <xf numFmtId="0" fontId="0" fillId="0" borderId="0" xfId="0"/>
    <xf numFmtId="0" fontId="3" fillId="0" borderId="0" xfId="0" applyFont="1"/>
    <xf numFmtId="0" fontId="13" fillId="0" borderId="0" xfId="0" applyFont="1" applyAlignment="1">
      <alignment horizontal="center" vertical="center" textRotation="90" wrapText="1"/>
    </xf>
    <xf numFmtId="0" fontId="3" fillId="0" borderId="0" xfId="0" applyFont="1" applyBorder="1"/>
    <xf numFmtId="0" fontId="13" fillId="0" borderId="0" xfId="0" applyFont="1"/>
    <xf numFmtId="0" fontId="13" fillId="0" borderId="0" xfId="0" applyFont="1" applyFill="1" applyAlignment="1">
      <alignment wrapText="1"/>
    </xf>
    <xf numFmtId="0" fontId="3" fillId="0" borderId="0" xfId="0" applyFont="1" applyAlignment="1">
      <alignment horizontal="center"/>
    </xf>
    <xf numFmtId="0" fontId="2" fillId="0" borderId="0" xfId="0" applyFont="1" applyAlignment="1"/>
    <xf numFmtId="0" fontId="12" fillId="0" borderId="0" xfId="0" applyFont="1"/>
    <xf numFmtId="0" fontId="10" fillId="0" borderId="0" xfId="0" applyFont="1" applyAlignment="1">
      <alignment horizontal="center"/>
    </xf>
    <xf numFmtId="0" fontId="4" fillId="3" borderId="1"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3" borderId="17"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13" xfId="0" applyFont="1" applyFill="1" applyBorder="1" applyAlignment="1" applyProtection="1">
      <alignment horizontal="center" vertical="center"/>
      <protection locked="0"/>
    </xf>
    <xf numFmtId="0" fontId="30" fillId="0" borderId="0" xfId="0" applyFont="1" applyAlignment="1">
      <alignment wrapText="1"/>
    </xf>
    <xf numFmtId="0" fontId="30" fillId="0" borderId="0" xfId="0" applyFont="1" applyAlignment="1">
      <alignment horizontal="center" vertical="center" textRotation="90" wrapText="1"/>
    </xf>
    <xf numFmtId="0" fontId="30" fillId="0" borderId="0" xfId="0" applyFont="1" applyFill="1" applyAlignment="1">
      <alignment wrapText="1"/>
    </xf>
    <xf numFmtId="0" fontId="30" fillId="0" borderId="16" xfId="0" applyFont="1" applyBorder="1" applyAlignment="1">
      <alignment wrapText="1"/>
    </xf>
    <xf numFmtId="0" fontId="27" fillId="0" borderId="18" xfId="0" applyFont="1" applyBorder="1" applyAlignment="1">
      <alignment horizontal="center" vertical="center" wrapText="1"/>
    </xf>
    <xf numFmtId="0" fontId="29" fillId="2" borderId="2" xfId="0" applyFont="1" applyFill="1" applyBorder="1" applyAlignment="1">
      <alignment horizontal="center" vertical="center" wrapText="1"/>
    </xf>
    <xf numFmtId="0" fontId="27" fillId="0" borderId="43" xfId="0" applyFont="1" applyFill="1" applyBorder="1" applyAlignment="1">
      <alignment horizontal="center" vertical="center" wrapText="1"/>
    </xf>
    <xf numFmtId="0" fontId="27" fillId="0" borderId="28" xfId="0" applyFont="1" applyBorder="1" applyAlignment="1">
      <alignment horizontal="left" vertical="top" wrapText="1"/>
    </xf>
    <xf numFmtId="0" fontId="31" fillId="0" borderId="11" xfId="0" applyFont="1" applyBorder="1" applyAlignment="1">
      <alignment horizontal="left" vertical="top" wrapText="1"/>
    </xf>
    <xf numFmtId="0" fontId="27" fillId="0" borderId="45" xfId="0" applyFont="1" applyBorder="1" applyAlignment="1">
      <alignment horizontal="left" vertical="top" wrapText="1" indent="1"/>
    </xf>
    <xf numFmtId="0" fontId="27" fillId="0" borderId="39" xfId="0" applyFont="1" applyBorder="1" applyAlignment="1">
      <alignment horizontal="left" vertical="top" wrapText="1"/>
    </xf>
    <xf numFmtId="0" fontId="31" fillId="0" borderId="13" xfId="0" applyFont="1" applyBorder="1" applyAlignment="1">
      <alignment horizontal="left" vertical="top" wrapText="1"/>
    </xf>
    <xf numFmtId="0" fontId="4" fillId="3" borderId="42" xfId="0" applyFont="1" applyFill="1" applyBorder="1" applyAlignment="1" applyProtection="1">
      <alignment horizontal="center" vertical="center"/>
      <protection locked="0"/>
    </xf>
    <xf numFmtId="0" fontId="4" fillId="2" borderId="10" xfId="0" applyFont="1" applyFill="1" applyBorder="1" applyAlignment="1" applyProtection="1">
      <alignment horizontal="center" vertical="center"/>
      <protection locked="0"/>
    </xf>
    <xf numFmtId="0" fontId="4" fillId="2" borderId="10" xfId="0" applyFont="1" applyFill="1" applyBorder="1" applyAlignment="1" applyProtection="1">
      <alignment horizontal="center" vertical="center"/>
    </xf>
    <xf numFmtId="0" fontId="6" fillId="5" borderId="16" xfId="0" applyFont="1" applyFill="1" applyBorder="1" applyAlignment="1" applyProtection="1">
      <alignment horizontal="center" vertical="center" wrapText="1"/>
    </xf>
    <xf numFmtId="0" fontId="2" fillId="2" borderId="16" xfId="0" applyFont="1" applyFill="1" applyBorder="1" applyAlignment="1" applyProtection="1">
      <alignment vertical="center" wrapText="1"/>
    </xf>
    <xf numFmtId="0" fontId="9" fillId="0" borderId="26" xfId="0" applyFont="1" applyFill="1" applyBorder="1" applyAlignment="1" applyProtection="1">
      <alignment vertical="center" wrapText="1"/>
    </xf>
    <xf numFmtId="0" fontId="3" fillId="0" borderId="26" xfId="0" applyFont="1" applyBorder="1" applyAlignment="1" applyProtection="1">
      <alignment wrapText="1"/>
    </xf>
    <xf numFmtId="0" fontId="3" fillId="0" borderId="26" xfId="0" applyFont="1" applyBorder="1" applyProtection="1"/>
    <xf numFmtId="0" fontId="10" fillId="0" borderId="26" xfId="0" applyFont="1" applyBorder="1" applyAlignment="1" applyProtection="1">
      <alignment horizontal="center"/>
    </xf>
    <xf numFmtId="0" fontId="4" fillId="0" borderId="20" xfId="0" applyFont="1" applyBorder="1" applyAlignment="1" applyProtection="1">
      <alignment horizontal="center" vertical="center" wrapText="1"/>
    </xf>
    <xf numFmtId="0" fontId="4" fillId="0" borderId="24" xfId="0" applyFont="1" applyFill="1" applyBorder="1" applyAlignment="1" applyProtection="1">
      <alignment horizontal="center" vertical="center" wrapText="1"/>
    </xf>
    <xf numFmtId="0" fontId="4" fillId="0" borderId="46" xfId="0" applyFont="1" applyBorder="1" applyAlignment="1" applyProtection="1">
      <alignment horizontal="center" vertical="center" wrapText="1"/>
    </xf>
    <xf numFmtId="0" fontId="4" fillId="0" borderId="47" xfId="0" applyFont="1" applyBorder="1" applyAlignment="1" applyProtection="1">
      <alignment horizontal="center" vertical="center" wrapText="1"/>
    </xf>
    <xf numFmtId="0" fontId="33" fillId="0" borderId="0" xfId="0" applyFont="1" applyBorder="1" applyAlignment="1" applyProtection="1">
      <alignment horizontal="center" vertical="center" wrapText="1"/>
    </xf>
    <xf numFmtId="0" fontId="4" fillId="0" borderId="24" xfId="0" applyFont="1" applyBorder="1" applyAlignment="1" applyProtection="1">
      <alignment horizontal="center" vertical="center" wrapText="1"/>
    </xf>
    <xf numFmtId="0" fontId="11" fillId="0" borderId="48" xfId="0" applyFont="1" applyBorder="1" applyAlignment="1" applyProtection="1">
      <alignment horizontal="center" vertical="center" wrapText="1"/>
    </xf>
    <xf numFmtId="0" fontId="4" fillId="0" borderId="36" xfId="0" applyFont="1" applyBorder="1" applyAlignment="1" applyProtection="1">
      <alignment horizontal="center" vertical="center" wrapText="1"/>
    </xf>
    <xf numFmtId="0" fontId="12"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textRotation="90" wrapText="1"/>
    </xf>
    <xf numFmtId="0" fontId="14" fillId="0" borderId="0" xfId="0" applyFont="1" applyBorder="1" applyAlignment="1" applyProtection="1">
      <alignment horizontal="center" vertical="center" textRotation="90" wrapText="1"/>
    </xf>
    <xf numFmtId="0" fontId="15" fillId="0" borderId="35" xfId="0" applyFont="1" applyBorder="1" applyAlignment="1" applyProtection="1">
      <alignment horizontal="center" vertical="center" wrapText="1"/>
    </xf>
    <xf numFmtId="0" fontId="3" fillId="0" borderId="25" xfId="0" applyFont="1" applyFill="1" applyBorder="1" applyAlignment="1" applyProtection="1">
      <alignment horizontal="left" vertical="center" wrapText="1"/>
    </xf>
    <xf numFmtId="9" fontId="5" fillId="4" borderId="8" xfId="1" applyFont="1" applyFill="1" applyBorder="1" applyAlignment="1" applyProtection="1">
      <alignment horizontal="center"/>
    </xf>
    <xf numFmtId="2" fontId="4" fillId="4" borderId="32" xfId="1" applyNumberFormat="1" applyFont="1" applyFill="1" applyBorder="1" applyAlignment="1" applyProtection="1">
      <alignment horizontal="center" vertical="center"/>
    </xf>
    <xf numFmtId="0" fontId="12" fillId="0" borderId="0" xfId="0" applyFont="1" applyBorder="1" applyAlignment="1" applyProtection="1">
      <alignment horizontal="center" vertical="center" textRotation="90" wrapText="1"/>
    </xf>
    <xf numFmtId="0" fontId="7" fillId="0" borderId="0" xfId="0" applyFont="1" applyBorder="1" applyAlignment="1" applyProtection="1">
      <alignment horizontal="center"/>
    </xf>
    <xf numFmtId="0" fontId="4" fillId="0" borderId="28" xfId="0" applyFont="1" applyBorder="1" applyAlignment="1" applyProtection="1">
      <alignment vertical="center" wrapText="1"/>
    </xf>
    <xf numFmtId="0" fontId="5" fillId="0" borderId="1" xfId="0" applyFont="1" applyBorder="1" applyAlignment="1" applyProtection="1">
      <alignment vertical="center" wrapText="1"/>
    </xf>
    <xf numFmtId="0" fontId="17" fillId="0" borderId="0" xfId="0" applyFont="1" applyFill="1" applyBorder="1" applyAlignment="1" applyProtection="1">
      <alignment horizontal="left" vertical="center"/>
    </xf>
    <xf numFmtId="9" fontId="16" fillId="0" borderId="31" xfId="1" applyFont="1" applyBorder="1" applyAlignment="1" applyProtection="1">
      <alignment horizontal="center"/>
    </xf>
    <xf numFmtId="0" fontId="12" fillId="0" borderId="0" xfId="0" applyFont="1" applyBorder="1" applyProtection="1"/>
    <xf numFmtId="9" fontId="12" fillId="0" borderId="0" xfId="0" applyNumberFormat="1" applyFont="1" applyBorder="1" applyAlignment="1" applyProtection="1">
      <alignment horizontal="center"/>
    </xf>
    <xf numFmtId="0" fontId="3" fillId="0" borderId="0" xfId="0" applyFont="1" applyBorder="1" applyProtection="1"/>
    <xf numFmtId="1" fontId="10" fillId="0" borderId="0" xfId="0" applyNumberFormat="1" applyFont="1" applyBorder="1" applyAlignment="1" applyProtection="1">
      <alignment horizontal="center"/>
    </xf>
    <xf numFmtId="0" fontId="10" fillId="0" borderId="0" xfId="0" applyFont="1" applyBorder="1" applyAlignment="1" applyProtection="1">
      <alignment horizontal="center"/>
    </xf>
    <xf numFmtId="0" fontId="5" fillId="5" borderId="12" xfId="0" applyFont="1" applyFill="1" applyBorder="1" applyAlignment="1" applyProtection="1">
      <alignment vertical="center" wrapText="1"/>
    </xf>
    <xf numFmtId="0" fontId="4" fillId="0" borderId="29" xfId="0" applyFont="1" applyBorder="1" applyAlignment="1" applyProtection="1">
      <alignment vertical="center" wrapText="1"/>
    </xf>
    <xf numFmtId="0" fontId="5" fillId="0" borderId="12" xfId="0" applyFont="1" applyBorder="1" applyAlignment="1" applyProtection="1">
      <alignment vertical="center" wrapText="1"/>
    </xf>
    <xf numFmtId="0" fontId="4" fillId="0" borderId="39" xfId="0" applyFont="1" applyBorder="1" applyAlignment="1" applyProtection="1">
      <alignment vertical="center" wrapText="1"/>
    </xf>
    <xf numFmtId="9" fontId="16" fillId="0" borderId="40" xfId="1" applyFont="1" applyBorder="1" applyAlignment="1" applyProtection="1">
      <alignment horizontal="center"/>
    </xf>
    <xf numFmtId="0" fontId="4" fillId="5" borderId="28" xfId="0" applyFont="1" applyFill="1" applyBorder="1" applyAlignment="1" applyProtection="1">
      <alignment horizontal="left" vertical="center" wrapText="1" indent="8"/>
    </xf>
    <xf numFmtId="0" fontId="4" fillId="5" borderId="29" xfId="0" applyFont="1" applyFill="1" applyBorder="1" applyAlignment="1" applyProtection="1">
      <alignment horizontal="left" vertical="center" wrapText="1" indent="8"/>
    </xf>
    <xf numFmtId="0" fontId="18" fillId="0" borderId="0" xfId="0" applyFont="1" applyBorder="1" applyAlignment="1" applyProtection="1">
      <alignment vertical="center"/>
    </xf>
    <xf numFmtId="0" fontId="18" fillId="0" borderId="0" xfId="0" applyFont="1" applyBorder="1" applyAlignment="1" applyProtection="1">
      <alignment horizontal="center" vertical="center"/>
    </xf>
    <xf numFmtId="0" fontId="13" fillId="0" borderId="0" xfId="0" applyFont="1" applyBorder="1" applyProtection="1"/>
    <xf numFmtId="0" fontId="2" fillId="0" borderId="0" xfId="0" applyFont="1" applyBorder="1" applyAlignment="1" applyProtection="1"/>
    <xf numFmtId="0" fontId="32" fillId="0" borderId="0" xfId="0" applyFont="1" applyBorder="1" applyAlignment="1" applyProtection="1">
      <alignment horizontal="center" vertical="center"/>
    </xf>
    <xf numFmtId="0" fontId="34" fillId="0" borderId="0" xfId="0" applyFont="1" applyBorder="1" applyAlignment="1" applyProtection="1">
      <alignment horizontal="center" vertical="center"/>
    </xf>
    <xf numFmtId="9" fontId="7" fillId="0" borderId="0" xfId="0" applyNumberFormat="1" applyFont="1" applyBorder="1" applyAlignment="1" applyProtection="1">
      <alignment vertical="center"/>
    </xf>
    <xf numFmtId="0" fontId="8" fillId="0" borderId="35" xfId="0" applyFont="1" applyBorder="1" applyAlignment="1" applyProtection="1">
      <alignment horizontal="center"/>
    </xf>
    <xf numFmtId="0" fontId="19" fillId="0" borderId="0" xfId="0" applyFont="1" applyBorder="1" applyAlignment="1" applyProtection="1">
      <alignment horizontal="center" vertical="center"/>
    </xf>
    <xf numFmtId="0" fontId="21" fillId="0" borderId="4" xfId="0" applyFont="1" applyBorder="1" applyAlignment="1" applyProtection="1">
      <alignment vertical="center"/>
    </xf>
    <xf numFmtId="0" fontId="3" fillId="0" borderId="35" xfId="0" applyFont="1" applyBorder="1" applyProtection="1"/>
    <xf numFmtId="0" fontId="19" fillId="0" borderId="0" xfId="0" applyFont="1" applyBorder="1" applyAlignment="1" applyProtection="1">
      <alignment vertical="top" wrapText="1"/>
    </xf>
    <xf numFmtId="0" fontId="19" fillId="0" borderId="23" xfId="0" applyFont="1" applyFill="1" applyBorder="1" applyAlignment="1" applyProtection="1">
      <alignment vertical="top" wrapText="1"/>
    </xf>
    <xf numFmtId="0" fontId="19" fillId="0" borderId="0" xfId="0" applyFont="1" applyBorder="1" applyAlignment="1" applyProtection="1">
      <alignment horizontal="center" vertical="top" wrapText="1"/>
    </xf>
    <xf numFmtId="0" fontId="20" fillId="0" borderId="7" xfId="0" applyFont="1" applyBorder="1" applyAlignment="1" applyProtection="1">
      <alignment horizontal="center" vertical="center"/>
    </xf>
    <xf numFmtId="0" fontId="24" fillId="0" borderId="0" xfId="0" applyFont="1" applyBorder="1" applyAlignment="1" applyProtection="1">
      <alignment horizontal="center" vertical="center"/>
    </xf>
    <xf numFmtId="0" fontId="3" fillId="0" borderId="0" xfId="0" applyFont="1" applyProtection="1"/>
    <xf numFmtId="0" fontId="23" fillId="0" borderId="0" xfId="0" applyFont="1" applyBorder="1" applyAlignment="1" applyProtection="1">
      <alignment vertical="center"/>
    </xf>
    <xf numFmtId="0" fontId="19" fillId="0" borderId="30" xfId="0" applyFont="1" applyBorder="1" applyAlignment="1" applyProtection="1">
      <alignment horizontal="center" vertical="center"/>
    </xf>
    <xf numFmtId="0" fontId="13" fillId="0" borderId="30" xfId="0" applyFont="1" applyBorder="1" applyProtection="1"/>
    <xf numFmtId="0" fontId="2" fillId="0" borderId="30" xfId="0" applyFont="1" applyBorder="1" applyAlignment="1" applyProtection="1"/>
    <xf numFmtId="0" fontId="12" fillId="0" borderId="30" xfId="0" applyFont="1" applyBorder="1" applyProtection="1"/>
    <xf numFmtId="0" fontId="3" fillId="0" borderId="30" xfId="0" applyFont="1" applyBorder="1" applyProtection="1"/>
    <xf numFmtId="0" fontId="10" fillId="0" borderId="30" xfId="0" applyFont="1" applyBorder="1" applyAlignment="1" applyProtection="1">
      <alignment horizontal="center"/>
    </xf>
    <xf numFmtId="0" fontId="3" fillId="0" borderId="34" xfId="0" applyFont="1" applyBorder="1" applyProtection="1"/>
    <xf numFmtId="0" fontId="4" fillId="2" borderId="15" xfId="0" applyFont="1" applyFill="1" applyBorder="1" applyAlignment="1" applyProtection="1">
      <alignment horizontal="center" vertical="center"/>
    </xf>
    <xf numFmtId="0" fontId="7" fillId="0" borderId="4" xfId="0" applyFont="1" applyBorder="1" applyAlignment="1" applyProtection="1">
      <alignment vertical="center"/>
    </xf>
    <xf numFmtId="2" fontId="5" fillId="0" borderId="19" xfId="1" applyNumberFormat="1" applyFont="1" applyFill="1" applyBorder="1" applyAlignment="1"/>
    <xf numFmtId="9" fontId="5" fillId="4" borderId="52" xfId="0" applyNumberFormat="1" applyFont="1" applyFill="1" applyBorder="1" applyAlignment="1" applyProtection="1">
      <alignment horizontal="center"/>
    </xf>
    <xf numFmtId="9" fontId="5" fillId="0" borderId="28" xfId="0" applyNumberFormat="1" applyFont="1" applyFill="1" applyBorder="1" applyAlignment="1" applyProtection="1">
      <alignment horizontal="right"/>
    </xf>
    <xf numFmtId="9" fontId="5" fillId="0" borderId="29" xfId="0" applyNumberFormat="1" applyFont="1" applyFill="1" applyBorder="1" applyAlignment="1" applyProtection="1">
      <alignment horizontal="right"/>
    </xf>
    <xf numFmtId="9" fontId="16" fillId="0" borderId="53" xfId="1" applyFont="1" applyBorder="1" applyAlignment="1" applyProtection="1">
      <alignment horizontal="center"/>
    </xf>
    <xf numFmtId="2" fontId="5" fillId="0" borderId="41" xfId="1" applyNumberFormat="1" applyFont="1" applyFill="1" applyBorder="1" applyAlignment="1"/>
    <xf numFmtId="9" fontId="5" fillId="0" borderId="39" xfId="0" applyNumberFormat="1" applyFont="1" applyFill="1" applyBorder="1" applyAlignment="1" applyProtection="1">
      <alignment horizontal="right"/>
    </xf>
    <xf numFmtId="9" fontId="5" fillId="4" borderId="52" xfId="1" applyFont="1" applyFill="1" applyBorder="1" applyAlignment="1" applyProtection="1">
      <alignment horizontal="center"/>
    </xf>
    <xf numFmtId="9" fontId="5" fillId="0" borderId="28" xfId="1" applyNumberFormat="1" applyFont="1" applyFill="1" applyBorder="1" applyAlignment="1" applyProtection="1">
      <alignment horizontal="right"/>
    </xf>
    <xf numFmtId="9" fontId="5" fillId="0" borderId="29" xfId="1" applyNumberFormat="1" applyFont="1" applyFill="1" applyBorder="1" applyAlignment="1" applyProtection="1">
      <alignment horizontal="right"/>
    </xf>
    <xf numFmtId="2" fontId="28" fillId="0" borderId="0" xfId="0" applyNumberFormat="1" applyFont="1" applyBorder="1" applyAlignment="1" applyProtection="1">
      <alignment horizontal="center" vertical="center"/>
    </xf>
    <xf numFmtId="0" fontId="25" fillId="3" borderId="9" xfId="0" applyFont="1" applyFill="1" applyBorder="1" applyAlignment="1" applyProtection="1">
      <alignment horizontal="center" vertical="center" wrapText="1"/>
      <protection locked="0"/>
    </xf>
    <xf numFmtId="0" fontId="3" fillId="3" borderId="10" xfId="0" applyFont="1" applyFill="1" applyBorder="1" applyProtection="1">
      <protection locked="0"/>
    </xf>
    <xf numFmtId="0" fontId="25" fillId="3" borderId="11" xfId="0" applyFont="1" applyFill="1" applyBorder="1" applyAlignment="1" applyProtection="1">
      <alignment horizontal="center" vertical="center"/>
      <protection locked="0"/>
    </xf>
    <xf numFmtId="0" fontId="25" fillId="3" borderId="13" xfId="0" applyFont="1" applyFill="1" applyBorder="1" applyAlignment="1" applyProtection="1">
      <alignment horizontal="center" vertical="center"/>
      <protection locked="0"/>
    </xf>
    <xf numFmtId="0" fontId="4" fillId="2" borderId="15" xfId="0" applyFont="1" applyFill="1" applyBorder="1" applyAlignment="1" applyProtection="1">
      <alignment horizontal="center" vertical="center"/>
      <protection locked="0"/>
    </xf>
    <xf numFmtId="164" fontId="8" fillId="0" borderId="2" xfId="0" applyNumberFormat="1" applyFont="1" applyBorder="1" applyAlignment="1" applyProtection="1">
      <alignment horizontal="center" vertical="center"/>
    </xf>
    <xf numFmtId="164" fontId="8" fillId="0" borderId="3" xfId="0" applyNumberFormat="1" applyFont="1" applyBorder="1" applyAlignment="1" applyProtection="1">
      <alignment horizontal="center" vertical="center"/>
    </xf>
    <xf numFmtId="0" fontId="8" fillId="3" borderId="2" xfId="0" applyFont="1" applyFill="1" applyBorder="1" applyAlignment="1" applyProtection="1">
      <alignment horizontal="left" vertical="center" wrapText="1"/>
      <protection locked="0"/>
    </xf>
    <xf numFmtId="0" fontId="9" fillId="3" borderId="3" xfId="0" applyFont="1" applyFill="1" applyBorder="1" applyAlignment="1" applyProtection="1">
      <alignment horizontal="left" vertical="center" wrapText="1"/>
      <protection locked="0"/>
    </xf>
    <xf numFmtId="0" fontId="9" fillId="3" borderId="4" xfId="0" applyFont="1" applyFill="1" applyBorder="1" applyAlignment="1" applyProtection="1">
      <alignment horizontal="left" vertical="center" wrapText="1"/>
      <protection locked="0"/>
    </xf>
    <xf numFmtId="0" fontId="8" fillId="0" borderId="0" xfId="0" applyFont="1" applyBorder="1" applyAlignment="1" applyProtection="1">
      <alignment horizontal="center" vertical="top"/>
    </xf>
    <xf numFmtId="0" fontId="8" fillId="0" borderId="35" xfId="0" applyFont="1" applyBorder="1" applyAlignment="1" applyProtection="1">
      <alignment horizontal="center" vertical="top"/>
    </xf>
    <xf numFmtId="164" fontId="21" fillId="3" borderId="2" xfId="0" applyNumberFormat="1" applyFont="1" applyFill="1" applyBorder="1" applyAlignment="1" applyProtection="1">
      <alignment horizontal="center" vertical="center"/>
      <protection locked="0"/>
    </xf>
    <xf numFmtId="164" fontId="21" fillId="3" borderId="3" xfId="0" applyNumberFormat="1" applyFont="1" applyFill="1" applyBorder="1" applyAlignment="1" applyProtection="1">
      <alignment horizontal="center" vertical="center"/>
      <protection locked="0"/>
    </xf>
    <xf numFmtId="0" fontId="15" fillId="3" borderId="36" xfId="0" applyFont="1" applyFill="1" applyBorder="1" applyAlignment="1" applyProtection="1">
      <alignment horizontal="center" vertical="center" wrapText="1"/>
      <protection locked="0"/>
    </xf>
    <xf numFmtId="0" fontId="15" fillId="3" borderId="37" xfId="0" applyFont="1" applyFill="1" applyBorder="1" applyAlignment="1" applyProtection="1">
      <alignment horizontal="center" vertical="center" wrapText="1"/>
      <protection locked="0"/>
    </xf>
    <xf numFmtId="0" fontId="15" fillId="3" borderId="38" xfId="0" applyFont="1" applyFill="1" applyBorder="1" applyAlignment="1" applyProtection="1">
      <alignment horizontal="center" vertical="center" wrapText="1"/>
      <protection locked="0"/>
    </xf>
    <xf numFmtId="0" fontId="2" fillId="3" borderId="36" xfId="0" applyFont="1" applyFill="1" applyBorder="1" applyAlignment="1" applyProtection="1">
      <alignment horizontal="center" vertical="center"/>
      <protection locked="0"/>
    </xf>
    <xf numFmtId="0" fontId="2" fillId="3" borderId="37" xfId="0" applyFont="1" applyFill="1" applyBorder="1" applyAlignment="1" applyProtection="1">
      <alignment horizontal="center" vertical="center"/>
      <protection locked="0"/>
    </xf>
    <xf numFmtId="0" fontId="2" fillId="3" borderId="38" xfId="0" applyFont="1" applyFill="1" applyBorder="1" applyAlignment="1" applyProtection="1">
      <alignment horizontal="center" vertical="center"/>
      <protection locked="0"/>
    </xf>
    <xf numFmtId="0" fontId="4" fillId="4" borderId="20" xfId="0" applyFont="1" applyFill="1" applyBorder="1" applyAlignment="1" applyProtection="1">
      <alignment horizontal="left" vertical="center" wrapText="1"/>
    </xf>
    <xf numFmtId="0" fontId="4" fillId="4" borderId="24" xfId="0" applyFont="1" applyFill="1" applyBorder="1" applyAlignment="1" applyProtection="1">
      <alignment horizontal="left" vertical="center" wrapText="1"/>
    </xf>
    <xf numFmtId="0" fontId="4" fillId="4" borderId="8"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0" fontId="17" fillId="0" borderId="23" xfId="0" applyFont="1" applyBorder="1" applyAlignment="1" applyProtection="1">
      <alignment horizontal="center" vertical="center" wrapText="1"/>
    </xf>
    <xf numFmtId="0" fontId="17" fillId="0" borderId="0" xfId="0" applyFont="1" applyBorder="1" applyAlignment="1" applyProtection="1">
      <alignment horizontal="center" vertical="center" wrapText="1"/>
    </xf>
    <xf numFmtId="0" fontId="26" fillId="0" borderId="23" xfId="0" applyFont="1" applyBorder="1" applyAlignment="1" applyProtection="1">
      <alignment horizontal="right" vertical="center"/>
    </xf>
    <xf numFmtId="0" fontId="26" fillId="0" borderId="0" xfId="0" applyFont="1" applyBorder="1" applyAlignment="1" applyProtection="1">
      <alignment horizontal="right" vertical="center"/>
    </xf>
    <xf numFmtId="0" fontId="20" fillId="0" borderId="23" xfId="0" applyFont="1" applyBorder="1" applyAlignment="1" applyProtection="1">
      <alignment horizontal="right" vertical="center"/>
    </xf>
    <xf numFmtId="0" fontId="20" fillId="0" borderId="0" xfId="0" applyFont="1" applyBorder="1" applyAlignment="1" applyProtection="1">
      <alignment horizontal="right" vertical="center"/>
    </xf>
    <xf numFmtId="0" fontId="4" fillId="4" borderId="20" xfId="0" applyFont="1" applyFill="1" applyBorder="1" applyAlignment="1" applyProtection="1">
      <alignment horizontal="left" vertical="center" wrapText="1" indent="4"/>
    </xf>
    <xf numFmtId="0" fontId="4" fillId="4" borderId="24" xfId="0" applyFont="1" applyFill="1" applyBorder="1" applyAlignment="1" applyProtection="1">
      <alignment horizontal="left" vertical="center" wrapText="1" indent="4"/>
    </xf>
    <xf numFmtId="0" fontId="4" fillId="4" borderId="8" xfId="0" applyFont="1" applyFill="1" applyBorder="1" applyAlignment="1" applyProtection="1">
      <alignment horizontal="left" vertical="center" wrapText="1" indent="4"/>
    </xf>
    <xf numFmtId="0" fontId="4" fillId="4" borderId="7" xfId="0" applyFont="1" applyFill="1" applyBorder="1" applyAlignment="1" applyProtection="1">
      <alignment horizontal="left" vertical="center" wrapText="1" indent="4"/>
    </xf>
    <xf numFmtId="0" fontId="25" fillId="3" borderId="25" xfId="0" applyFont="1" applyFill="1" applyBorder="1" applyAlignment="1" applyProtection="1">
      <alignment horizontal="center" vertical="center"/>
      <protection locked="0"/>
    </xf>
    <xf numFmtId="0" fontId="25" fillId="3" borderId="26" xfId="0" applyFont="1" applyFill="1" applyBorder="1" applyAlignment="1" applyProtection="1">
      <alignment horizontal="center" vertical="center"/>
      <protection locked="0"/>
    </xf>
    <xf numFmtId="0" fontId="25" fillId="3" borderId="27" xfId="0" applyFont="1" applyFill="1" applyBorder="1" applyAlignment="1" applyProtection="1">
      <alignment horizontal="center" vertical="center"/>
      <protection locked="0"/>
    </xf>
    <xf numFmtId="0" fontId="25" fillId="3" borderId="33" xfId="0" applyFont="1" applyFill="1" applyBorder="1" applyAlignment="1" applyProtection="1">
      <alignment horizontal="center" vertical="center"/>
      <protection locked="0"/>
    </xf>
    <xf numFmtId="0" fontId="25" fillId="3" borderId="30" xfId="0" applyFont="1" applyFill="1" applyBorder="1" applyAlignment="1" applyProtection="1">
      <alignment horizontal="center" vertical="center"/>
      <protection locked="0"/>
    </xf>
    <xf numFmtId="0" fontId="25" fillId="3" borderId="34" xfId="0" applyFont="1" applyFill="1" applyBorder="1" applyAlignment="1" applyProtection="1">
      <alignment horizontal="center" vertical="center"/>
      <protection locked="0"/>
    </xf>
    <xf numFmtId="0" fontId="20" fillId="0" borderId="25" xfId="0" applyFont="1" applyBorder="1" applyAlignment="1" applyProtection="1">
      <alignment horizontal="center" vertical="center"/>
    </xf>
    <xf numFmtId="0" fontId="20" fillId="0" borderId="26" xfId="0" applyFont="1" applyBorder="1" applyAlignment="1" applyProtection="1">
      <alignment horizontal="center" vertical="center"/>
    </xf>
    <xf numFmtId="0" fontId="20" fillId="0" borderId="27" xfId="0" applyFont="1" applyBorder="1" applyAlignment="1" applyProtection="1">
      <alignment horizontal="center" vertical="center"/>
    </xf>
    <xf numFmtId="0" fontId="20" fillId="0" borderId="5" xfId="0" applyFont="1" applyBorder="1" applyAlignment="1" applyProtection="1">
      <alignment horizontal="center" vertical="center" wrapText="1"/>
    </xf>
    <xf numFmtId="0" fontId="20" fillId="0" borderId="6" xfId="0" applyFont="1" applyBorder="1" applyAlignment="1" applyProtection="1">
      <alignment horizontal="center" vertical="center" wrapText="1"/>
    </xf>
    <xf numFmtId="0" fontId="35" fillId="0" borderId="25" xfId="0" applyFont="1" applyBorder="1" applyAlignment="1" applyProtection="1">
      <alignment horizontal="center" vertical="center"/>
    </xf>
    <xf numFmtId="0" fontId="35" fillId="0" borderId="26" xfId="0" applyFont="1" applyBorder="1" applyAlignment="1" applyProtection="1">
      <alignment horizontal="center" vertical="center"/>
    </xf>
    <xf numFmtId="9" fontId="27" fillId="0" borderId="23" xfId="0" applyNumberFormat="1" applyFont="1" applyBorder="1" applyAlignment="1" applyProtection="1">
      <alignment horizontal="center" vertical="center"/>
    </xf>
    <xf numFmtId="9" fontId="27" fillId="0" borderId="0" xfId="0" applyNumberFormat="1" applyFont="1" applyBorder="1" applyAlignment="1" applyProtection="1">
      <alignment horizontal="center" vertical="center"/>
    </xf>
    <xf numFmtId="0" fontId="23" fillId="0" borderId="33" xfId="0" applyFont="1" applyBorder="1" applyAlignment="1" applyProtection="1">
      <alignment horizontal="center" vertical="center"/>
    </xf>
    <xf numFmtId="0" fontId="23" fillId="0" borderId="30" xfId="0" applyFont="1" applyBorder="1" applyAlignment="1" applyProtection="1">
      <alignment horizontal="center" vertical="center"/>
    </xf>
    <xf numFmtId="0" fontId="35" fillId="0" borderId="25" xfId="0" applyFont="1" applyBorder="1" applyAlignment="1" applyProtection="1">
      <alignment horizontal="center"/>
    </xf>
    <xf numFmtId="0" fontId="35" fillId="0" borderId="26" xfId="0" applyFont="1" applyBorder="1" applyAlignment="1" applyProtection="1">
      <alignment horizontal="center"/>
    </xf>
    <xf numFmtId="0" fontId="3" fillId="0" borderId="26" xfId="0" applyFont="1" applyBorder="1" applyAlignment="1" applyProtection="1">
      <alignment horizontal="center" wrapText="1"/>
    </xf>
    <xf numFmtId="0" fontId="3" fillId="0" borderId="27" xfId="0" applyFont="1" applyBorder="1" applyAlignment="1" applyProtection="1">
      <alignment horizontal="center" wrapText="1"/>
    </xf>
    <xf numFmtId="0" fontId="3" fillId="0" borderId="30" xfId="0" applyFont="1" applyBorder="1" applyAlignment="1" applyProtection="1">
      <alignment horizontal="center" wrapText="1"/>
    </xf>
    <xf numFmtId="0" fontId="3" fillId="0" borderId="34" xfId="0" applyFont="1" applyBorder="1" applyAlignment="1" applyProtection="1">
      <alignment horizontal="center" wrapText="1"/>
    </xf>
    <xf numFmtId="0" fontId="3" fillId="0" borderId="26" xfId="0" applyFont="1" applyBorder="1" applyAlignment="1" applyProtection="1">
      <alignment horizontal="center" vertical="center" wrapText="1"/>
    </xf>
    <xf numFmtId="0" fontId="3" fillId="0" borderId="27"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3" fillId="0" borderId="35" xfId="0" applyFont="1" applyBorder="1" applyAlignment="1" applyProtection="1">
      <alignment horizontal="center" vertical="center" wrapText="1"/>
    </xf>
    <xf numFmtId="0" fontId="3" fillId="0" borderId="30" xfId="0" applyFont="1" applyBorder="1" applyAlignment="1" applyProtection="1">
      <alignment horizontal="center" vertical="center" wrapText="1"/>
    </xf>
    <xf numFmtId="0" fontId="3" fillId="0" borderId="34" xfId="0" applyFont="1" applyBorder="1" applyAlignment="1" applyProtection="1">
      <alignment horizontal="center" vertical="center" wrapText="1"/>
    </xf>
    <xf numFmtId="0" fontId="25" fillId="3" borderId="49" xfId="0" applyFont="1" applyFill="1" applyBorder="1" applyAlignment="1" applyProtection="1">
      <alignment horizontal="center" vertical="top" wrapText="1"/>
      <protection locked="0"/>
    </xf>
    <xf numFmtId="0" fontId="25" fillId="3" borderId="50" xfId="0" applyFont="1" applyFill="1" applyBorder="1" applyAlignment="1" applyProtection="1">
      <alignment horizontal="center" vertical="top" wrapText="1"/>
      <protection locked="0"/>
    </xf>
    <xf numFmtId="0" fontId="25" fillId="3" borderId="51" xfId="0" applyFont="1" applyFill="1" applyBorder="1" applyAlignment="1" applyProtection="1">
      <alignment horizontal="center" vertical="top" wrapText="1"/>
      <protection locked="0"/>
    </xf>
    <xf numFmtId="0" fontId="25" fillId="3" borderId="23" xfId="0" applyFont="1" applyFill="1" applyBorder="1" applyAlignment="1" applyProtection="1">
      <alignment horizontal="center" vertical="top" wrapText="1"/>
      <protection locked="0"/>
    </xf>
    <xf numFmtId="0" fontId="25" fillId="3" borderId="0" xfId="0" applyFont="1" applyFill="1" applyBorder="1" applyAlignment="1" applyProtection="1">
      <alignment horizontal="center" vertical="top" wrapText="1"/>
      <protection locked="0"/>
    </xf>
    <xf numFmtId="0" fontId="25" fillId="3" borderId="35" xfId="0" applyFont="1" applyFill="1" applyBorder="1" applyAlignment="1" applyProtection="1">
      <alignment horizontal="center" vertical="top" wrapText="1"/>
      <protection locked="0"/>
    </xf>
    <xf numFmtId="0" fontId="25" fillId="3" borderId="33" xfId="0" applyFont="1" applyFill="1" applyBorder="1" applyAlignment="1" applyProtection="1">
      <alignment horizontal="center" vertical="top" wrapText="1"/>
      <protection locked="0"/>
    </xf>
    <xf numFmtId="0" fontId="25" fillId="3" borderId="30" xfId="0" applyFont="1" applyFill="1" applyBorder="1" applyAlignment="1" applyProtection="1">
      <alignment horizontal="center" vertical="top" wrapText="1"/>
      <protection locked="0"/>
    </xf>
    <xf numFmtId="0" fontId="25" fillId="3" borderId="34" xfId="0" applyFont="1" applyFill="1" applyBorder="1" applyAlignment="1" applyProtection="1">
      <alignment horizontal="center" vertical="top" wrapText="1"/>
      <protection locked="0"/>
    </xf>
    <xf numFmtId="0" fontId="25" fillId="3" borderId="14" xfId="0" applyFont="1" applyFill="1" applyBorder="1" applyAlignment="1" applyProtection="1">
      <alignment horizontal="center" vertical="center" wrapText="1"/>
      <protection locked="0"/>
    </xf>
    <xf numFmtId="0" fontId="25" fillId="3" borderId="15" xfId="0" applyFont="1" applyFill="1" applyBorder="1" applyAlignment="1" applyProtection="1">
      <alignment horizontal="center" vertical="center" wrapText="1"/>
      <protection locked="0"/>
    </xf>
    <xf numFmtId="0" fontId="20" fillId="2" borderId="5" xfId="0" applyFont="1" applyFill="1" applyBorder="1" applyAlignment="1" applyProtection="1">
      <alignment horizontal="center" vertical="center"/>
    </xf>
    <xf numFmtId="0" fontId="20" fillId="2" borderId="21" xfId="0" applyFont="1" applyFill="1" applyBorder="1" applyAlignment="1" applyProtection="1">
      <alignment horizontal="center" vertical="center"/>
    </xf>
    <xf numFmtId="0" fontId="20" fillId="2" borderId="22" xfId="0" applyFont="1" applyFill="1" applyBorder="1" applyAlignment="1" applyProtection="1">
      <alignment horizontal="center" vertical="center"/>
    </xf>
    <xf numFmtId="0" fontId="22" fillId="0" borderId="23" xfId="0" applyFont="1" applyBorder="1" applyAlignment="1" applyProtection="1">
      <alignment horizontal="right" vertical="center"/>
    </xf>
    <xf numFmtId="0" fontId="22" fillId="0" borderId="0" xfId="0" applyFont="1" applyBorder="1" applyAlignment="1" applyProtection="1">
      <alignment horizontal="right" vertical="center"/>
    </xf>
    <xf numFmtId="0" fontId="27" fillId="4" borderId="20" xfId="0" applyFont="1" applyFill="1" applyBorder="1" applyAlignment="1">
      <alignment horizontal="left" vertical="top" wrapText="1"/>
    </xf>
    <xf numFmtId="0" fontId="27" fillId="4" borderId="44" xfId="0" applyFont="1" applyFill="1" applyBorder="1" applyAlignment="1">
      <alignment horizontal="left" vertical="top" wrapText="1"/>
    </xf>
    <xf numFmtId="0" fontId="6" fillId="5" borderId="2" xfId="0" applyFont="1" applyFill="1" applyBorder="1" applyAlignment="1">
      <alignment horizontal="center" vertical="center" wrapText="1"/>
    </xf>
    <xf numFmtId="0" fontId="6" fillId="5" borderId="4" xfId="0" applyFont="1" applyFill="1" applyBorder="1" applyAlignment="1">
      <alignment horizontal="center" vertical="center" wrapText="1"/>
    </xf>
  </cellXfs>
  <cellStyles count="2">
    <cellStyle name="Normal" xfId="0" builtinId="0"/>
    <cellStyle name="Pourcentage" xfId="1" builtinId="5"/>
  </cellStyles>
  <dxfs count="19">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theme="6" tint="0.39994506668294322"/>
        </patternFill>
      </fill>
    </dxf>
    <dxf>
      <fill>
        <patternFill>
          <bgColor rgb="FFFF8989"/>
        </patternFill>
      </fill>
    </dxf>
    <dxf>
      <fill>
        <patternFill>
          <bgColor rgb="FF92D050"/>
        </patternFill>
      </fill>
    </dxf>
    <dxf>
      <fill>
        <patternFill>
          <bgColor rgb="FFFFC000"/>
        </patternFill>
      </fill>
    </dxf>
    <dxf>
      <fill>
        <patternFill>
          <bgColor rgb="FFFFFF00"/>
        </patternFill>
      </fill>
    </dxf>
  </dxfs>
  <tableStyles count="0" defaultTableStyle="TableStyleMedium2" defaultPivotStyle="PivotStyleLight16"/>
  <colors>
    <mruColors>
      <color rgb="FFFFFF99"/>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47624</xdr:colOff>
      <xdr:row>31</xdr:row>
      <xdr:rowOff>115093</xdr:rowOff>
    </xdr:from>
    <xdr:to>
      <xdr:col>7</xdr:col>
      <xdr:colOff>222249</xdr:colOff>
      <xdr:row>31</xdr:row>
      <xdr:rowOff>317500</xdr:rowOff>
    </xdr:to>
    <xdr:sp macro="" textlink="">
      <xdr:nvSpPr>
        <xdr:cNvPr id="5" name="Flèche à angle droit 4">
          <a:extLst>
            <a:ext uri="{FF2B5EF4-FFF2-40B4-BE49-F238E27FC236}">
              <a16:creationId xmlns:a16="http://schemas.microsoft.com/office/drawing/2014/main" id="{00000000-0008-0000-0000-000005000000}"/>
            </a:ext>
          </a:extLst>
        </xdr:cNvPr>
        <xdr:cNvSpPr/>
      </xdr:nvSpPr>
      <xdr:spPr>
        <a:xfrm>
          <a:off x="10398124" y="7179468"/>
          <a:ext cx="17462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9</xdr:col>
      <xdr:colOff>83005</xdr:colOff>
      <xdr:row>32</xdr:row>
      <xdr:rowOff>44903</xdr:rowOff>
    </xdr:from>
    <xdr:to>
      <xdr:col>17</xdr:col>
      <xdr:colOff>1562</xdr:colOff>
      <xdr:row>43</xdr:row>
      <xdr:rowOff>553934</xdr:rowOff>
    </xdr:to>
    <xdr:pic>
      <xdr:nvPicPr>
        <xdr:cNvPr id="2" name="Image 1">
          <a:extLst>
            <a:ext uri="{FF2B5EF4-FFF2-40B4-BE49-F238E27FC236}">
              <a16:creationId xmlns:a16="http://schemas.microsoft.com/office/drawing/2014/main" id="{DE2B8244-4220-4CBD-8B0F-8853702517F5}"/>
            </a:ext>
          </a:extLst>
        </xdr:cNvPr>
        <xdr:cNvPicPr>
          <a:picLocks noChangeAspect="1"/>
        </xdr:cNvPicPr>
      </xdr:nvPicPr>
      <xdr:blipFill>
        <a:blip xmlns:r="http://schemas.openxmlformats.org/officeDocument/2006/relationships" r:embed="rId1"/>
        <a:stretch>
          <a:fillRect/>
        </a:stretch>
      </xdr:blipFill>
      <xdr:spPr>
        <a:xfrm>
          <a:off x="9172576" y="11474903"/>
          <a:ext cx="7432416" cy="47163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1404133</xdr:colOff>
      <xdr:row>0</xdr:row>
      <xdr:rowOff>903266</xdr:rowOff>
    </xdr:from>
    <xdr:to>
      <xdr:col>1</xdr:col>
      <xdr:colOff>4947210</xdr:colOff>
      <xdr:row>1</xdr:row>
      <xdr:rowOff>5174054</xdr:rowOff>
    </xdr:to>
    <xdr:pic>
      <xdr:nvPicPr>
        <xdr:cNvPr id="2" name="Image 1">
          <a:extLst>
            <a:ext uri="{FF2B5EF4-FFF2-40B4-BE49-F238E27FC236}">
              <a16:creationId xmlns:a16="http://schemas.microsoft.com/office/drawing/2014/main" id="{257FA6EB-6753-4C53-9A99-690D8092D4A6}"/>
            </a:ext>
          </a:extLst>
        </xdr:cNvPr>
        <xdr:cNvPicPr>
          <a:picLocks noChangeAspect="1"/>
        </xdr:cNvPicPr>
      </xdr:nvPicPr>
      <xdr:blipFill>
        <a:blip xmlns:r="http://schemas.openxmlformats.org/officeDocument/2006/relationships" r:embed="rId1"/>
        <a:stretch>
          <a:fillRect/>
        </a:stretch>
      </xdr:blipFill>
      <xdr:spPr>
        <a:xfrm>
          <a:off x="1404133" y="903266"/>
          <a:ext cx="8218986" cy="520597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4"/>
  <sheetViews>
    <sheetView tabSelected="1" zoomScale="70" zoomScaleNormal="70" zoomScaleSheetLayoutView="80" zoomScalePageLayoutView="60" workbookViewId="0">
      <pane ySplit="2" topLeftCell="A3" activePane="bottomLeft" state="frozenSplit"/>
      <selection pane="bottomLeft" activeCell="R4" sqref="R4"/>
    </sheetView>
  </sheetViews>
  <sheetFormatPr baseColWidth="10" defaultColWidth="11.33203125" defaultRowHeight="13.8" x14ac:dyDescent="0.25"/>
  <cols>
    <col min="1" max="1" width="78.33203125" style="4" customWidth="1"/>
    <col min="2" max="2" width="67.6640625" style="5" hidden="1" customWidth="1"/>
    <col min="3" max="3" width="17.33203125" style="6" customWidth="1"/>
    <col min="4" max="7" width="4.109375" style="1" customWidth="1"/>
    <col min="8" max="8" width="3.33203125" style="3" customWidth="1"/>
    <col min="9" max="9" width="12.109375" style="6" bestFit="1" customWidth="1"/>
    <col min="10" max="10" width="12.33203125" style="4" bestFit="1" customWidth="1"/>
    <col min="11" max="11" width="12.33203125" style="7" bestFit="1" customWidth="1"/>
    <col min="12" max="12" width="3" style="8" hidden="1" customWidth="1"/>
    <col min="13" max="13" width="6.33203125" style="8" hidden="1" customWidth="1"/>
    <col min="14" max="14" width="14" style="1" hidden="1" customWidth="1"/>
    <col min="15" max="15" width="5.109375" style="1" hidden="1" customWidth="1"/>
    <col min="16" max="16" width="17.33203125" style="9" hidden="1" customWidth="1"/>
    <col min="17" max="17" width="81.88671875" style="1" bestFit="1" customWidth="1"/>
    <col min="18" max="16384" width="11.33203125" style="1"/>
  </cols>
  <sheetData>
    <row r="1" spans="1:17" ht="75.3" customHeight="1" thickBot="1" x14ac:dyDescent="0.3">
      <c r="A1" s="30" t="s">
        <v>17</v>
      </c>
      <c r="B1" s="31"/>
      <c r="C1" s="114" t="s">
        <v>78</v>
      </c>
      <c r="D1" s="115"/>
      <c r="E1" s="115"/>
      <c r="F1" s="115"/>
      <c r="G1" s="115"/>
      <c r="H1" s="115"/>
      <c r="I1" s="115"/>
      <c r="J1" s="115"/>
      <c r="K1" s="116"/>
      <c r="L1" s="32"/>
      <c r="M1" s="32"/>
      <c r="N1" s="33" t="s">
        <v>73</v>
      </c>
      <c r="O1" s="34"/>
      <c r="P1" s="35"/>
      <c r="Q1" s="30" t="s">
        <v>83</v>
      </c>
    </row>
    <row r="2" spans="1:17" s="2" customFormat="1" ht="32.25" customHeight="1" thickBot="1" x14ac:dyDescent="0.35">
      <c r="A2" s="36" t="s">
        <v>0</v>
      </c>
      <c r="B2" s="37" t="s">
        <v>1</v>
      </c>
      <c r="C2" s="38" t="s">
        <v>72</v>
      </c>
      <c r="D2" s="38">
        <v>0</v>
      </c>
      <c r="E2" s="38">
        <v>1</v>
      </c>
      <c r="F2" s="38">
        <v>2</v>
      </c>
      <c r="G2" s="39">
        <v>3</v>
      </c>
      <c r="H2" s="40">
        <f>COUNTIF(H4:H31,"◄")</f>
        <v>0</v>
      </c>
      <c r="I2" s="41" t="s">
        <v>13</v>
      </c>
      <c r="J2" s="42" t="s">
        <v>12</v>
      </c>
      <c r="K2" s="43" t="s">
        <v>15</v>
      </c>
      <c r="L2" s="44" t="s">
        <v>10</v>
      </c>
      <c r="M2" s="44" t="s">
        <v>11</v>
      </c>
      <c r="N2" s="44" t="s">
        <v>74</v>
      </c>
      <c r="O2" s="45"/>
      <c r="P2" s="46"/>
      <c r="Q2" s="47" t="s">
        <v>9</v>
      </c>
    </row>
    <row r="3" spans="1:17" s="2" customFormat="1" ht="22.35" customHeight="1" x14ac:dyDescent="0.25">
      <c r="A3" s="127" t="s">
        <v>19</v>
      </c>
      <c r="B3" s="128"/>
      <c r="C3" s="128"/>
      <c r="D3" s="129"/>
      <c r="E3" s="129"/>
      <c r="F3" s="129"/>
      <c r="G3" s="130"/>
      <c r="H3" s="48"/>
      <c r="I3" s="103">
        <v>0.1</v>
      </c>
      <c r="J3" s="49">
        <f>IF(N3="OK",I3/O$32,0)</f>
        <v>0.1</v>
      </c>
      <c r="K3" s="50">
        <f>SUM(K4:K7)</f>
        <v>2</v>
      </c>
      <c r="L3" s="51"/>
      <c r="M3" s="51"/>
      <c r="N3" s="52" t="str">
        <f>IF(COUNTIF(C4:C7,"OUI")&gt;0,"OK","PB")</f>
        <v>OK</v>
      </c>
      <c r="O3" s="45"/>
      <c r="P3" s="46"/>
      <c r="Q3" s="121"/>
    </row>
    <row r="4" spans="1:17" ht="30.6" customHeight="1" x14ac:dyDescent="0.3">
      <c r="A4" s="53" t="s">
        <v>62</v>
      </c>
      <c r="B4" s="54" t="s">
        <v>27</v>
      </c>
      <c r="C4" s="28" t="s">
        <v>82</v>
      </c>
      <c r="D4" s="10"/>
      <c r="E4" s="10"/>
      <c r="F4" s="10"/>
      <c r="G4" s="11" t="s">
        <v>81</v>
      </c>
      <c r="H4" s="55" t="str">
        <f>(IF(L4="","◄",""))</f>
        <v/>
      </c>
      <c r="I4" s="104">
        <v>0.25</v>
      </c>
      <c r="J4" s="56">
        <f>IF(M4=0,0,I4/SUM(M$4:M$7))</f>
        <v>0</v>
      </c>
      <c r="K4" s="96" t="str">
        <f>IF(C4="NON","",(IF(E4&lt;&gt;"",1/3,0)+IF(F4&lt;&gt;"",2/3,0)+IF(G4&lt;&gt;"",1,0))*J4*J$3*20)</f>
        <v/>
      </c>
      <c r="L4" s="57">
        <f>IF(C4="OUI",IF(COUNTBLANK(D4:G4)=3,1,""),1)</f>
        <v>1</v>
      </c>
      <c r="M4" s="58">
        <f>IF(C4="OUI",I4,0)</f>
        <v>0</v>
      </c>
      <c r="N4" s="59"/>
      <c r="O4" s="59"/>
      <c r="P4" s="60"/>
      <c r="Q4" s="122"/>
    </row>
    <row r="5" spans="1:17" ht="30.6" customHeight="1" x14ac:dyDescent="0.3">
      <c r="A5" s="53" t="s">
        <v>63</v>
      </c>
      <c r="B5" s="54" t="s">
        <v>28</v>
      </c>
      <c r="C5" s="28" t="s">
        <v>71</v>
      </c>
      <c r="D5" s="10"/>
      <c r="E5" s="10"/>
      <c r="F5" s="10"/>
      <c r="G5" s="11" t="s">
        <v>81</v>
      </c>
      <c r="H5" s="55" t="str">
        <f t="shared" ref="H5:H31" si="0">(IF(L5="","◄",""))</f>
        <v/>
      </c>
      <c r="I5" s="104">
        <v>0.25</v>
      </c>
      <c r="J5" s="56">
        <f>IF(M5=0,0,I5/SUM(M$4:M$7))</f>
        <v>0.5</v>
      </c>
      <c r="K5" s="96">
        <f t="shared" ref="K5:K7" si="1">IF(C5="NON","",(IF(E5&lt;&gt;"",1/3,0)+IF(F5&lt;&gt;"",2/3,0)+IF(G5&lt;&gt;"",1,0))*J5*J$3*20)</f>
        <v>1</v>
      </c>
      <c r="L5" s="57">
        <f t="shared" ref="L5:L31" si="2">IF(C5="OUI",IF(COUNTBLANK(D5:G5)=3,1,""),1)</f>
        <v>1</v>
      </c>
      <c r="M5" s="58">
        <f t="shared" ref="M5:M31" si="3">IF(C5="OUI",I5,0)</f>
        <v>0.25</v>
      </c>
      <c r="N5" s="59"/>
      <c r="O5" s="59"/>
      <c r="P5" s="61"/>
      <c r="Q5" s="122"/>
    </row>
    <row r="6" spans="1:17" ht="30.6" customHeight="1" x14ac:dyDescent="0.3">
      <c r="A6" s="53" t="s">
        <v>25</v>
      </c>
      <c r="B6" s="54" t="s">
        <v>30</v>
      </c>
      <c r="C6" s="28" t="s">
        <v>82</v>
      </c>
      <c r="D6" s="10"/>
      <c r="E6" s="10"/>
      <c r="F6" s="10"/>
      <c r="G6" s="11" t="s">
        <v>81</v>
      </c>
      <c r="H6" s="55" t="str">
        <f t="shared" si="0"/>
        <v/>
      </c>
      <c r="I6" s="104">
        <v>0.25</v>
      </c>
      <c r="J6" s="56">
        <f>IF(M6=0,0,I6/SUM(M$4:M$7))</f>
        <v>0</v>
      </c>
      <c r="K6" s="96" t="str">
        <f t="shared" si="1"/>
        <v/>
      </c>
      <c r="L6" s="57">
        <f t="shared" si="2"/>
        <v>1</v>
      </c>
      <c r="M6" s="58">
        <f t="shared" si="3"/>
        <v>0</v>
      </c>
      <c r="N6" s="59"/>
      <c r="O6" s="59"/>
      <c r="P6" s="61"/>
      <c r="Q6" s="122"/>
    </row>
    <row r="7" spans="1:17" ht="22.35" customHeight="1" thickBot="1" x14ac:dyDescent="0.35">
      <c r="A7" s="63" t="s">
        <v>26</v>
      </c>
      <c r="B7" s="62"/>
      <c r="C7" s="28" t="s">
        <v>71</v>
      </c>
      <c r="D7" s="13"/>
      <c r="E7" s="13"/>
      <c r="F7" s="13"/>
      <c r="G7" s="14" t="s">
        <v>81</v>
      </c>
      <c r="H7" s="55" t="str">
        <f t="shared" si="0"/>
        <v/>
      </c>
      <c r="I7" s="105">
        <v>0.25</v>
      </c>
      <c r="J7" s="100">
        <f>IF(M7=0,0,I7/SUM(M$4:M$7))</f>
        <v>0.5</v>
      </c>
      <c r="K7" s="101">
        <f t="shared" si="1"/>
        <v>1</v>
      </c>
      <c r="L7" s="57">
        <f t="shared" si="2"/>
        <v>1</v>
      </c>
      <c r="M7" s="58">
        <f t="shared" si="3"/>
        <v>0.25</v>
      </c>
      <c r="N7" s="59"/>
      <c r="O7" s="59"/>
      <c r="P7" s="61"/>
      <c r="Q7" s="123"/>
    </row>
    <row r="8" spans="1:17" ht="22.35" customHeight="1" x14ac:dyDescent="0.25">
      <c r="A8" s="127" t="s">
        <v>20</v>
      </c>
      <c r="B8" s="128"/>
      <c r="C8" s="129"/>
      <c r="D8" s="129"/>
      <c r="E8" s="129"/>
      <c r="F8" s="129"/>
      <c r="G8" s="130"/>
      <c r="H8" s="55"/>
      <c r="I8" s="97">
        <v>0.1</v>
      </c>
      <c r="J8" s="49">
        <f>IF(N8="OK",I8/O$32,0)</f>
        <v>0.1</v>
      </c>
      <c r="K8" s="50">
        <f>SUM(K9:K13)</f>
        <v>2</v>
      </c>
      <c r="L8" s="57">
        <f t="shared" si="2"/>
        <v>1</v>
      </c>
      <c r="M8" s="58"/>
      <c r="N8" s="52" t="str">
        <f>IF(COUNTIF(C9:C13,"OUI")&gt;0,"OK","PB")</f>
        <v>OK</v>
      </c>
      <c r="O8" s="59"/>
      <c r="P8" s="61"/>
      <c r="Q8" s="124"/>
    </row>
    <row r="9" spans="1:17" ht="28.95" customHeight="1" x14ac:dyDescent="0.3">
      <c r="A9" s="53" t="s">
        <v>31</v>
      </c>
      <c r="B9" s="54" t="s">
        <v>36</v>
      </c>
      <c r="C9" s="28" t="s">
        <v>82</v>
      </c>
      <c r="D9" s="10"/>
      <c r="E9" s="10"/>
      <c r="F9" s="10"/>
      <c r="G9" s="11" t="s">
        <v>81</v>
      </c>
      <c r="H9" s="55" t="str">
        <f t="shared" si="0"/>
        <v/>
      </c>
      <c r="I9" s="98">
        <v>0.2</v>
      </c>
      <c r="J9" s="56">
        <f>IF(M9=0,0,I9/SUM(M$9:M$13))</f>
        <v>0</v>
      </c>
      <c r="K9" s="96" t="str">
        <f>IF(C9="NON","",(IF(E9&lt;&gt;"",1/3,0)+IF(F9&lt;&gt;"",2/3,0)+IF(G9&lt;&gt;"",1,0))*J9*J$8*20)</f>
        <v/>
      </c>
      <c r="L9" s="57">
        <f t="shared" si="2"/>
        <v>1</v>
      </c>
      <c r="M9" s="58">
        <f t="shared" si="3"/>
        <v>0</v>
      </c>
      <c r="N9" s="59"/>
      <c r="O9" s="59"/>
      <c r="P9" s="61"/>
      <c r="Q9" s="125"/>
    </row>
    <row r="10" spans="1:17" ht="28.95" customHeight="1" x14ac:dyDescent="0.3">
      <c r="A10" s="53" t="s">
        <v>32</v>
      </c>
      <c r="B10" s="54" t="s">
        <v>37</v>
      </c>
      <c r="C10" s="28" t="s">
        <v>82</v>
      </c>
      <c r="D10" s="10"/>
      <c r="E10" s="10"/>
      <c r="F10" s="10"/>
      <c r="G10" s="11" t="s">
        <v>81</v>
      </c>
      <c r="H10" s="55" t="str">
        <f t="shared" si="0"/>
        <v/>
      </c>
      <c r="I10" s="98">
        <v>0.2</v>
      </c>
      <c r="J10" s="56">
        <f>IF(M10=0,0,I10/SUM(M$9:M$13))</f>
        <v>0</v>
      </c>
      <c r="K10" s="96" t="str">
        <f t="shared" ref="K10:K13" si="4">IF(C10="NON","",(IF(E10&lt;&gt;"",1/3,0)+IF(F10&lt;&gt;"",2/3,0)+IF(G10&lt;&gt;"",1,0))*J10*J$8*20)</f>
        <v/>
      </c>
      <c r="L10" s="57">
        <f t="shared" si="2"/>
        <v>1</v>
      </c>
      <c r="M10" s="58">
        <f t="shared" si="3"/>
        <v>0</v>
      </c>
      <c r="N10" s="59"/>
      <c r="O10" s="59"/>
      <c r="P10" s="61"/>
      <c r="Q10" s="125"/>
    </row>
    <row r="11" spans="1:17" ht="28.95" customHeight="1" x14ac:dyDescent="0.3">
      <c r="A11" s="53" t="s">
        <v>33</v>
      </c>
      <c r="B11" s="54" t="s">
        <v>38</v>
      </c>
      <c r="C11" s="28" t="s">
        <v>71</v>
      </c>
      <c r="D11" s="10"/>
      <c r="E11" s="10"/>
      <c r="F11" s="10"/>
      <c r="G11" s="11" t="s">
        <v>81</v>
      </c>
      <c r="H11" s="55" t="str">
        <f t="shared" si="0"/>
        <v/>
      </c>
      <c r="I11" s="98">
        <v>0.2</v>
      </c>
      <c r="J11" s="56">
        <f>IF(M11=0,0,I11/SUM(M$9:M$13))</f>
        <v>1</v>
      </c>
      <c r="K11" s="96">
        <f t="shared" si="4"/>
        <v>2</v>
      </c>
      <c r="L11" s="57">
        <f t="shared" si="2"/>
        <v>1</v>
      </c>
      <c r="M11" s="58">
        <f t="shared" si="3"/>
        <v>0.2</v>
      </c>
      <c r="N11" s="59"/>
      <c r="O11" s="59"/>
      <c r="P11" s="61"/>
      <c r="Q11" s="125"/>
    </row>
    <row r="12" spans="1:17" ht="28.95" customHeight="1" x14ac:dyDescent="0.3">
      <c r="A12" s="53" t="s">
        <v>34</v>
      </c>
      <c r="B12" s="54" t="s">
        <v>39</v>
      </c>
      <c r="C12" s="28" t="s">
        <v>82</v>
      </c>
      <c r="D12" s="10"/>
      <c r="E12" s="10"/>
      <c r="F12" s="10"/>
      <c r="G12" s="11" t="s">
        <v>81</v>
      </c>
      <c r="H12" s="55" t="str">
        <f t="shared" si="0"/>
        <v/>
      </c>
      <c r="I12" s="98">
        <v>0.2</v>
      </c>
      <c r="J12" s="56">
        <f>IF(M12=0,0,I12/SUM(M$9:M$13))</f>
        <v>0</v>
      </c>
      <c r="K12" s="96" t="str">
        <f t="shared" si="4"/>
        <v/>
      </c>
      <c r="L12" s="57">
        <f t="shared" si="2"/>
        <v>1</v>
      </c>
      <c r="M12" s="58">
        <f t="shared" si="3"/>
        <v>0</v>
      </c>
      <c r="N12" s="59"/>
      <c r="O12" s="59"/>
      <c r="P12" s="61"/>
      <c r="Q12" s="125"/>
    </row>
    <row r="13" spans="1:17" ht="28.95" customHeight="1" thickBot="1" x14ac:dyDescent="0.35">
      <c r="A13" s="63" t="s">
        <v>35</v>
      </c>
      <c r="B13" s="62" t="s">
        <v>40</v>
      </c>
      <c r="C13" s="28" t="s">
        <v>82</v>
      </c>
      <c r="D13" s="13"/>
      <c r="E13" s="13"/>
      <c r="F13" s="13"/>
      <c r="G13" s="14" t="s">
        <v>81</v>
      </c>
      <c r="H13" s="55" t="str">
        <f t="shared" si="0"/>
        <v/>
      </c>
      <c r="I13" s="99">
        <v>0.2</v>
      </c>
      <c r="J13" s="100">
        <f>IF(M13=0,0,I13/SUM(M$9:M$13))</f>
        <v>0</v>
      </c>
      <c r="K13" s="101" t="str">
        <f t="shared" si="4"/>
        <v/>
      </c>
      <c r="L13" s="57">
        <f t="shared" si="2"/>
        <v>1</v>
      </c>
      <c r="M13" s="58">
        <f t="shared" si="3"/>
        <v>0</v>
      </c>
      <c r="N13" s="59"/>
      <c r="O13" s="59"/>
      <c r="P13" s="61"/>
      <c r="Q13" s="126"/>
    </row>
    <row r="14" spans="1:17" ht="22.35" customHeight="1" x14ac:dyDescent="0.25">
      <c r="A14" s="127" t="s">
        <v>79</v>
      </c>
      <c r="B14" s="128"/>
      <c r="C14" s="129"/>
      <c r="D14" s="129"/>
      <c r="E14" s="129"/>
      <c r="F14" s="129"/>
      <c r="G14" s="130"/>
      <c r="H14" s="55"/>
      <c r="I14" s="97">
        <v>0.4</v>
      </c>
      <c r="J14" s="49">
        <f>IF(N14="OK",I14/O$32,0)</f>
        <v>0.4</v>
      </c>
      <c r="K14" s="50">
        <f>SUM(K15:K22)</f>
        <v>8.0000000000000018</v>
      </c>
      <c r="L14" s="57">
        <f t="shared" si="2"/>
        <v>1</v>
      </c>
      <c r="M14" s="58"/>
      <c r="N14" s="52" t="str">
        <f>IF(COUNTIF(C15:C22,"OUI")&gt;0,"OK","PB")</f>
        <v>OK</v>
      </c>
      <c r="O14" s="59"/>
      <c r="P14" s="61"/>
      <c r="Q14" s="124"/>
    </row>
    <row r="15" spans="1:17" ht="30.6" customHeight="1" x14ac:dyDescent="0.3">
      <c r="A15" s="53" t="s">
        <v>41</v>
      </c>
      <c r="B15" s="54" t="s">
        <v>49</v>
      </c>
      <c r="C15" s="28" t="s">
        <v>82</v>
      </c>
      <c r="D15" s="10"/>
      <c r="E15" s="10"/>
      <c r="F15" s="10"/>
      <c r="G15" s="11" t="s">
        <v>81</v>
      </c>
      <c r="H15" s="55" t="str">
        <f t="shared" si="0"/>
        <v/>
      </c>
      <c r="I15" s="98">
        <v>0.15</v>
      </c>
      <c r="J15" s="56">
        <f t="shared" ref="J15:J22" si="5">IF(M15=0,0,I15/SUM(M$15:M$22))</f>
        <v>0</v>
      </c>
      <c r="K15" s="96" t="str">
        <f>IF(C15="NON","",(IF(E15&lt;&gt;"",1/3,0)+IF(F15&lt;&gt;"",2/3,0)+IF(G15&lt;&gt;"",1,0))*J15*J$14*20)</f>
        <v/>
      </c>
      <c r="L15" s="57">
        <f t="shared" si="2"/>
        <v>1</v>
      </c>
      <c r="M15" s="58">
        <f t="shared" si="3"/>
        <v>0</v>
      </c>
      <c r="N15" s="59"/>
      <c r="O15" s="59"/>
      <c r="P15" s="61"/>
      <c r="Q15" s="125"/>
    </row>
    <row r="16" spans="1:17" ht="26.55" customHeight="1" x14ac:dyDescent="0.3">
      <c r="A16" s="53" t="s">
        <v>42</v>
      </c>
      <c r="B16" s="54" t="s">
        <v>50</v>
      </c>
      <c r="C16" s="28" t="s">
        <v>82</v>
      </c>
      <c r="D16" s="12"/>
      <c r="E16" s="12"/>
      <c r="F16" s="12"/>
      <c r="G16" s="11" t="s">
        <v>81</v>
      </c>
      <c r="H16" s="55" t="str">
        <f t="shared" si="0"/>
        <v/>
      </c>
      <c r="I16" s="98">
        <v>0.15</v>
      </c>
      <c r="J16" s="56">
        <f t="shared" si="5"/>
        <v>0</v>
      </c>
      <c r="K16" s="96" t="str">
        <f t="shared" ref="K16:K22" si="6">IF(C16="NON","",(IF(E16&lt;&gt;"",1/3,0)+IF(F16&lt;&gt;"",2/3,0)+IF(G16&lt;&gt;"",1,0))*J16*J$14*20)</f>
        <v/>
      </c>
      <c r="L16" s="57">
        <f t="shared" si="2"/>
        <v>1</v>
      </c>
      <c r="M16" s="58">
        <f t="shared" si="3"/>
        <v>0</v>
      </c>
      <c r="N16" s="59"/>
      <c r="O16" s="59"/>
      <c r="P16" s="61"/>
      <c r="Q16" s="125"/>
    </row>
    <row r="17" spans="1:17" ht="26.55" customHeight="1" x14ac:dyDescent="0.3">
      <c r="A17" s="53" t="s">
        <v>43</v>
      </c>
      <c r="B17" s="54" t="s">
        <v>51</v>
      </c>
      <c r="C17" s="28" t="s">
        <v>82</v>
      </c>
      <c r="D17" s="12"/>
      <c r="E17" s="12"/>
      <c r="F17" s="12"/>
      <c r="G17" s="11" t="s">
        <v>81</v>
      </c>
      <c r="H17" s="55" t="str">
        <f t="shared" si="0"/>
        <v/>
      </c>
      <c r="I17" s="98">
        <v>0.15</v>
      </c>
      <c r="J17" s="56">
        <f t="shared" si="5"/>
        <v>0</v>
      </c>
      <c r="K17" s="96" t="str">
        <f t="shared" si="6"/>
        <v/>
      </c>
      <c r="L17" s="57">
        <f t="shared" si="2"/>
        <v>1</v>
      </c>
      <c r="M17" s="58">
        <f t="shared" si="3"/>
        <v>0</v>
      </c>
      <c r="N17" s="59"/>
      <c r="O17" s="59"/>
      <c r="P17" s="61"/>
      <c r="Q17" s="125"/>
    </row>
    <row r="18" spans="1:17" ht="30.3" customHeight="1" x14ac:dyDescent="0.3">
      <c r="A18" s="53" t="s">
        <v>44</v>
      </c>
      <c r="B18" s="54" t="s">
        <v>52</v>
      </c>
      <c r="C18" s="28" t="s">
        <v>82</v>
      </c>
      <c r="D18" s="10"/>
      <c r="E18" s="10"/>
      <c r="F18" s="10"/>
      <c r="G18" s="11" t="s">
        <v>81</v>
      </c>
      <c r="H18" s="55" t="str">
        <f t="shared" si="0"/>
        <v/>
      </c>
      <c r="I18" s="98">
        <v>0.1</v>
      </c>
      <c r="J18" s="56">
        <f t="shared" si="5"/>
        <v>0</v>
      </c>
      <c r="K18" s="96" t="str">
        <f t="shared" si="6"/>
        <v/>
      </c>
      <c r="L18" s="57">
        <f t="shared" si="2"/>
        <v>1</v>
      </c>
      <c r="M18" s="58">
        <f t="shared" si="3"/>
        <v>0</v>
      </c>
      <c r="N18" s="59"/>
      <c r="O18" s="59"/>
      <c r="P18" s="61"/>
      <c r="Q18" s="125"/>
    </row>
    <row r="19" spans="1:17" ht="26.55" customHeight="1" x14ac:dyDescent="0.3">
      <c r="A19" s="53" t="s">
        <v>45</v>
      </c>
      <c r="B19" s="54" t="s">
        <v>53</v>
      </c>
      <c r="C19" s="28" t="s">
        <v>71</v>
      </c>
      <c r="D19" s="27"/>
      <c r="E19" s="27"/>
      <c r="F19" s="27"/>
      <c r="G19" s="11" t="s">
        <v>81</v>
      </c>
      <c r="H19" s="55" t="str">
        <f t="shared" si="0"/>
        <v/>
      </c>
      <c r="I19" s="98">
        <v>0.1</v>
      </c>
      <c r="J19" s="56">
        <f t="shared" si="5"/>
        <v>0.22222222222222227</v>
      </c>
      <c r="K19" s="96">
        <f t="shared" si="6"/>
        <v>1.7777777777777781</v>
      </c>
      <c r="L19" s="57">
        <f t="shared" si="2"/>
        <v>1</v>
      </c>
      <c r="M19" s="58">
        <f t="shared" si="3"/>
        <v>0.1</v>
      </c>
      <c r="N19" s="59"/>
      <c r="O19" s="59"/>
      <c r="P19" s="61"/>
      <c r="Q19" s="125"/>
    </row>
    <row r="20" spans="1:17" ht="26.55" customHeight="1" x14ac:dyDescent="0.3">
      <c r="A20" s="53" t="s">
        <v>46</v>
      </c>
      <c r="B20" s="54" t="s">
        <v>54</v>
      </c>
      <c r="C20" s="28" t="s">
        <v>71</v>
      </c>
      <c r="D20" s="12"/>
      <c r="E20" s="12"/>
      <c r="F20" s="12"/>
      <c r="G20" s="11" t="s">
        <v>81</v>
      </c>
      <c r="H20" s="55" t="str">
        <f t="shared" si="0"/>
        <v/>
      </c>
      <c r="I20" s="98">
        <v>0.1</v>
      </c>
      <c r="J20" s="56">
        <f t="shared" si="5"/>
        <v>0.22222222222222227</v>
      </c>
      <c r="K20" s="96">
        <f t="shared" si="6"/>
        <v>1.7777777777777781</v>
      </c>
      <c r="L20" s="57">
        <f t="shared" si="2"/>
        <v>1</v>
      </c>
      <c r="M20" s="58">
        <f t="shared" si="3"/>
        <v>0.1</v>
      </c>
      <c r="N20" s="59"/>
      <c r="O20" s="59"/>
      <c r="P20" s="61"/>
      <c r="Q20" s="125"/>
    </row>
    <row r="21" spans="1:17" ht="30.3" customHeight="1" x14ac:dyDescent="0.3">
      <c r="A21" s="53" t="s">
        <v>47</v>
      </c>
      <c r="B21" s="54" t="s">
        <v>55</v>
      </c>
      <c r="C21" s="28" t="s">
        <v>71</v>
      </c>
      <c r="D21" s="12"/>
      <c r="E21" s="12"/>
      <c r="F21" s="12"/>
      <c r="G21" s="11" t="s">
        <v>81</v>
      </c>
      <c r="H21" s="55" t="str">
        <f t="shared" si="0"/>
        <v/>
      </c>
      <c r="I21" s="98">
        <v>0.15</v>
      </c>
      <c r="J21" s="56">
        <f t="shared" si="5"/>
        <v>0.33333333333333337</v>
      </c>
      <c r="K21" s="96">
        <f t="shared" si="6"/>
        <v>2.666666666666667</v>
      </c>
      <c r="L21" s="57">
        <f t="shared" si="2"/>
        <v>1</v>
      </c>
      <c r="M21" s="58">
        <f t="shared" si="3"/>
        <v>0.15</v>
      </c>
      <c r="N21" s="59"/>
      <c r="O21" s="59"/>
      <c r="P21" s="61"/>
      <c r="Q21" s="125"/>
    </row>
    <row r="22" spans="1:17" ht="26.55" customHeight="1" thickBot="1" x14ac:dyDescent="0.35">
      <c r="A22" s="63" t="s">
        <v>48</v>
      </c>
      <c r="B22" s="64" t="s">
        <v>56</v>
      </c>
      <c r="C22" s="28" t="s">
        <v>71</v>
      </c>
      <c r="D22" s="13"/>
      <c r="E22" s="13"/>
      <c r="F22" s="13"/>
      <c r="G22" s="14" t="s">
        <v>81</v>
      </c>
      <c r="H22" s="55" t="str">
        <f t="shared" si="0"/>
        <v/>
      </c>
      <c r="I22" s="99">
        <v>0.1</v>
      </c>
      <c r="J22" s="100">
        <f t="shared" si="5"/>
        <v>0.22222222222222227</v>
      </c>
      <c r="K22" s="101">
        <f t="shared" si="6"/>
        <v>1.7777777777777781</v>
      </c>
      <c r="L22" s="57">
        <f t="shared" si="2"/>
        <v>1</v>
      </c>
      <c r="M22" s="58">
        <f t="shared" si="3"/>
        <v>0.1</v>
      </c>
      <c r="N22" s="59"/>
      <c r="O22" s="59"/>
      <c r="P22" s="61"/>
      <c r="Q22" s="126"/>
    </row>
    <row r="23" spans="1:17" ht="22.35" customHeight="1" x14ac:dyDescent="0.25">
      <c r="A23" s="127" t="s">
        <v>22</v>
      </c>
      <c r="B23" s="128"/>
      <c r="C23" s="129"/>
      <c r="D23" s="129"/>
      <c r="E23" s="129"/>
      <c r="F23" s="129"/>
      <c r="G23" s="130"/>
      <c r="H23" s="55"/>
      <c r="I23" s="97">
        <v>0.15</v>
      </c>
      <c r="J23" s="49">
        <f>IF(N23="OK",I23/O$32,0)</f>
        <v>0.15</v>
      </c>
      <c r="K23" s="50">
        <f>SUM(K24:K25)</f>
        <v>3</v>
      </c>
      <c r="L23" s="57">
        <f t="shared" si="2"/>
        <v>1</v>
      </c>
      <c r="M23" s="58"/>
      <c r="N23" s="52" t="str">
        <f>IF(COUNTIF(C24:C25,"OUI")&gt;0,"OK","PB")</f>
        <v>OK</v>
      </c>
      <c r="O23" s="59"/>
      <c r="P23" s="61"/>
      <c r="Q23" s="121"/>
    </row>
    <row r="24" spans="1:17" ht="22.35" customHeight="1" x14ac:dyDescent="0.3">
      <c r="A24" s="53" t="s">
        <v>61</v>
      </c>
      <c r="B24" s="54" t="s">
        <v>59</v>
      </c>
      <c r="C24" s="28" t="s">
        <v>71</v>
      </c>
      <c r="D24" s="10"/>
      <c r="E24" s="10"/>
      <c r="F24" s="10"/>
      <c r="G24" s="11" t="s">
        <v>81</v>
      </c>
      <c r="H24" s="55" t="str">
        <f t="shared" si="0"/>
        <v/>
      </c>
      <c r="I24" s="98">
        <v>0.5</v>
      </c>
      <c r="J24" s="56">
        <f>IF(M24=0,0,I24/SUM(M$24:M$25))</f>
        <v>0.5</v>
      </c>
      <c r="K24" s="96">
        <f>IF(C24="NON","",(IF(E24&lt;&gt;"",1/3,0)+IF(F24&lt;&gt;"",2/3,0)+IF(G24&lt;&gt;"",1,0))*J24*J$23*20)</f>
        <v>1.5</v>
      </c>
      <c r="L24" s="57">
        <f t="shared" si="2"/>
        <v>1</v>
      </c>
      <c r="M24" s="58">
        <f t="shared" si="3"/>
        <v>0.5</v>
      </c>
      <c r="N24" s="59"/>
      <c r="O24" s="59"/>
      <c r="P24" s="61"/>
      <c r="Q24" s="122"/>
    </row>
    <row r="25" spans="1:17" ht="22.35" customHeight="1" thickBot="1" x14ac:dyDescent="0.35">
      <c r="A25" s="65" t="s">
        <v>57</v>
      </c>
      <c r="B25" s="64" t="s">
        <v>58</v>
      </c>
      <c r="C25" s="111" t="s">
        <v>71</v>
      </c>
      <c r="D25" s="13"/>
      <c r="E25" s="13"/>
      <c r="F25" s="13"/>
      <c r="G25" s="14" t="s">
        <v>81</v>
      </c>
      <c r="H25" s="55" t="str">
        <f t="shared" si="0"/>
        <v/>
      </c>
      <c r="I25" s="102">
        <v>0.5</v>
      </c>
      <c r="J25" s="66">
        <f>IF(M25=0,0,I25/SUM(M$24:M$25))</f>
        <v>0.5</v>
      </c>
      <c r="K25" s="101">
        <f>IF(C25="NON","",(IF(E25&lt;&gt;"",1/3,0)+IF(F25&lt;&gt;"",2/3,0)+IF(G25&lt;&gt;"",1,0))*J25*J$23*20)</f>
        <v>1.5</v>
      </c>
      <c r="L25" s="57">
        <f t="shared" si="2"/>
        <v>1</v>
      </c>
      <c r="M25" s="58">
        <f t="shared" si="3"/>
        <v>0.5</v>
      </c>
      <c r="N25" s="59"/>
      <c r="O25" s="59"/>
      <c r="P25" s="61"/>
      <c r="Q25" s="123"/>
    </row>
    <row r="26" spans="1:17" ht="22.35" customHeight="1" x14ac:dyDescent="0.25">
      <c r="A26" s="137" t="s">
        <v>65</v>
      </c>
      <c r="B26" s="138"/>
      <c r="C26" s="139"/>
      <c r="D26" s="139"/>
      <c r="E26" s="139"/>
      <c r="F26" s="139"/>
      <c r="G26" s="140"/>
      <c r="H26" s="55"/>
      <c r="I26" s="97">
        <v>0.25</v>
      </c>
      <c r="J26" s="49">
        <f>IF(N26="OK",I26/O$32,0)</f>
        <v>0.25</v>
      </c>
      <c r="K26" s="50">
        <f>SUM(K27:K31)</f>
        <v>5</v>
      </c>
      <c r="L26" s="57">
        <f t="shared" si="2"/>
        <v>1</v>
      </c>
      <c r="M26" s="58"/>
      <c r="N26" s="52" t="str">
        <f>IF(COUNTIF(C27:C31,"OUI")&gt;0,"OK","PB")</f>
        <v>OK</v>
      </c>
      <c r="O26" s="59"/>
      <c r="P26" s="61"/>
      <c r="Q26" s="121"/>
    </row>
    <row r="27" spans="1:17" ht="22.35" customHeight="1" x14ac:dyDescent="0.3">
      <c r="A27" s="67" t="s">
        <v>66</v>
      </c>
      <c r="B27" s="54" t="s">
        <v>59</v>
      </c>
      <c r="C27" s="29" t="s">
        <v>71</v>
      </c>
      <c r="D27" s="10"/>
      <c r="E27" s="10"/>
      <c r="F27" s="10"/>
      <c r="G27" s="11" t="s">
        <v>81</v>
      </c>
      <c r="H27" s="55" t="str">
        <f t="shared" si="0"/>
        <v/>
      </c>
      <c r="I27" s="98">
        <v>0.2</v>
      </c>
      <c r="J27" s="56">
        <f>IF(M27=0,0,I27/SUM(M$27:M$31))</f>
        <v>0.2</v>
      </c>
      <c r="K27" s="96">
        <f>IF(C27="NON","",(IF(E27&lt;&gt;"",1/3,0)+IF(F27&lt;&gt;"",2/3,0)+IF(G27&lt;&gt;"",1,0))*J27*J$26*20)</f>
        <v>1</v>
      </c>
      <c r="L27" s="57">
        <f t="shared" si="2"/>
        <v>1</v>
      </c>
      <c r="M27" s="58">
        <f t="shared" si="3"/>
        <v>0.2</v>
      </c>
      <c r="N27" s="59"/>
      <c r="O27" s="59"/>
      <c r="P27" s="61"/>
      <c r="Q27" s="122"/>
    </row>
    <row r="28" spans="1:17" ht="22.35" customHeight="1" x14ac:dyDescent="0.3">
      <c r="A28" s="67" t="s">
        <v>67</v>
      </c>
      <c r="B28" s="54" t="s">
        <v>59</v>
      </c>
      <c r="C28" s="29" t="s">
        <v>71</v>
      </c>
      <c r="D28" s="10"/>
      <c r="E28" s="10"/>
      <c r="F28" s="10"/>
      <c r="G28" s="11" t="s">
        <v>81</v>
      </c>
      <c r="H28" s="55" t="str">
        <f t="shared" si="0"/>
        <v/>
      </c>
      <c r="I28" s="98">
        <v>0.2</v>
      </c>
      <c r="J28" s="56">
        <f>IF(M28=0,0,I28/SUM(M$27:M$31))</f>
        <v>0.2</v>
      </c>
      <c r="K28" s="96">
        <f t="shared" ref="K28:K31" si="7">IF(C28="NON","",(IF(E28&lt;&gt;"",1/3,0)+IF(F28&lt;&gt;"",2/3,0)+IF(G28&lt;&gt;"",1,0))*J28*J$26*20)</f>
        <v>1</v>
      </c>
      <c r="L28" s="57">
        <f t="shared" si="2"/>
        <v>1</v>
      </c>
      <c r="M28" s="58">
        <f t="shared" si="3"/>
        <v>0.2</v>
      </c>
      <c r="N28" s="59"/>
      <c r="O28" s="59"/>
      <c r="P28" s="61"/>
      <c r="Q28" s="122"/>
    </row>
    <row r="29" spans="1:17" ht="22.35" customHeight="1" x14ac:dyDescent="0.3">
      <c r="A29" s="67" t="s">
        <v>68</v>
      </c>
      <c r="B29" s="54" t="s">
        <v>59</v>
      </c>
      <c r="C29" s="29" t="s">
        <v>71</v>
      </c>
      <c r="D29" s="10"/>
      <c r="E29" s="10"/>
      <c r="F29" s="10"/>
      <c r="G29" s="11" t="s">
        <v>81</v>
      </c>
      <c r="H29" s="55" t="str">
        <f t="shared" si="0"/>
        <v/>
      </c>
      <c r="I29" s="98">
        <v>0.2</v>
      </c>
      <c r="J29" s="56">
        <f>IF(M29=0,0,I29/SUM(M$27:M$31))</f>
        <v>0.2</v>
      </c>
      <c r="K29" s="96">
        <f t="shared" si="7"/>
        <v>1</v>
      </c>
      <c r="L29" s="57">
        <f t="shared" si="2"/>
        <v>1</v>
      </c>
      <c r="M29" s="58">
        <f t="shared" si="3"/>
        <v>0.2</v>
      </c>
      <c r="N29" s="59"/>
      <c r="O29" s="59"/>
      <c r="P29" s="61"/>
      <c r="Q29" s="122"/>
    </row>
    <row r="30" spans="1:17" ht="22.35" customHeight="1" x14ac:dyDescent="0.3">
      <c r="A30" s="67" t="s">
        <v>69</v>
      </c>
      <c r="B30" s="54" t="s">
        <v>59</v>
      </c>
      <c r="C30" s="29" t="s">
        <v>71</v>
      </c>
      <c r="D30" s="10"/>
      <c r="E30" s="10"/>
      <c r="F30" s="10"/>
      <c r="G30" s="11" t="s">
        <v>81</v>
      </c>
      <c r="H30" s="55" t="str">
        <f t="shared" si="0"/>
        <v/>
      </c>
      <c r="I30" s="98">
        <v>0.2</v>
      </c>
      <c r="J30" s="56">
        <f>IF(M30=0,0,I30/SUM(M$27:M$31))</f>
        <v>0.2</v>
      </c>
      <c r="K30" s="96">
        <f t="shared" si="7"/>
        <v>1</v>
      </c>
      <c r="L30" s="57">
        <f t="shared" si="2"/>
        <v>1</v>
      </c>
      <c r="M30" s="58">
        <f t="shared" si="3"/>
        <v>0.2</v>
      </c>
      <c r="N30" s="59"/>
      <c r="O30" s="59"/>
      <c r="P30" s="61"/>
      <c r="Q30" s="122"/>
    </row>
    <row r="31" spans="1:17" ht="22.35" customHeight="1" thickBot="1" x14ac:dyDescent="0.35">
      <c r="A31" s="68" t="s">
        <v>70</v>
      </c>
      <c r="B31" s="64" t="s">
        <v>59</v>
      </c>
      <c r="C31" s="94" t="s">
        <v>71</v>
      </c>
      <c r="D31" s="13"/>
      <c r="E31" s="13"/>
      <c r="F31" s="13"/>
      <c r="G31" s="14" t="s">
        <v>81</v>
      </c>
      <c r="H31" s="55" t="str">
        <f t="shared" si="0"/>
        <v/>
      </c>
      <c r="I31" s="99">
        <v>0.2</v>
      </c>
      <c r="J31" s="100">
        <f>IF(M31=0,0,I31/SUM(M$27:M$31))</f>
        <v>0.2</v>
      </c>
      <c r="K31" s="101">
        <f t="shared" si="7"/>
        <v>1</v>
      </c>
      <c r="L31" s="57">
        <f t="shared" si="2"/>
        <v>1</v>
      </c>
      <c r="M31" s="58">
        <f t="shared" si="3"/>
        <v>0.2</v>
      </c>
      <c r="N31" s="59"/>
      <c r="O31" s="59"/>
      <c r="P31" s="61"/>
      <c r="Q31" s="123"/>
    </row>
    <row r="32" spans="1:17" ht="37.5" customHeight="1" thickBot="1" x14ac:dyDescent="0.35">
      <c r="A32" s="131" t="s">
        <v>76</v>
      </c>
      <c r="B32" s="132"/>
      <c r="C32" s="132"/>
      <c r="D32" s="132"/>
      <c r="E32" s="132"/>
      <c r="F32" s="132"/>
      <c r="G32" s="132"/>
      <c r="H32" s="69"/>
      <c r="I32" s="70"/>
      <c r="J32" s="71"/>
      <c r="K32" s="72"/>
      <c r="L32" s="57"/>
      <c r="M32" s="73">
        <f>O32*20</f>
        <v>20</v>
      </c>
      <c r="N32" s="74" t="str">
        <f>(IF(COUNTIF(N3:N31,"PB")&gt;0,"INCORRECT","CORRECT"))</f>
        <v>CORRECT</v>
      </c>
      <c r="O32" s="75">
        <f>SUM(J15:J22)*I14+SUM(J9:J13)*I8+SUM(J4:J7)*I3+SUM(J24:J25)*I23+SUM(J27:J31)*I26</f>
        <v>1</v>
      </c>
      <c r="P32" s="106">
        <f>(K3+K8+K14+K23+K26)</f>
        <v>20</v>
      </c>
      <c r="Q32" s="76" t="s">
        <v>64</v>
      </c>
    </row>
    <row r="33" spans="1:17" ht="16.2" thickBot="1" x14ac:dyDescent="0.3">
      <c r="A33" s="133" t="s">
        <v>8</v>
      </c>
      <c r="B33" s="134"/>
      <c r="C33" s="134"/>
      <c r="D33" s="77"/>
      <c r="E33" s="112">
        <f>IF(AND(E37="CORRECT",E40="CORRECT",H2=0),P32,"Incomplet")</f>
        <v>20</v>
      </c>
      <c r="F33" s="113"/>
      <c r="G33" s="113"/>
      <c r="H33" s="113"/>
      <c r="I33" s="95" t="s">
        <v>2</v>
      </c>
      <c r="J33" s="117"/>
      <c r="K33" s="117"/>
      <c r="L33" s="117"/>
      <c r="M33" s="117"/>
      <c r="N33" s="117"/>
      <c r="O33" s="117"/>
      <c r="P33" s="117"/>
      <c r="Q33" s="118"/>
    </row>
    <row r="34" spans="1:17" ht="40.35" customHeight="1" thickBot="1" x14ac:dyDescent="0.3">
      <c r="A34" s="135" t="s">
        <v>16</v>
      </c>
      <c r="B34" s="136"/>
      <c r="C34" s="136"/>
      <c r="D34" s="77"/>
      <c r="E34" s="119"/>
      <c r="F34" s="120"/>
      <c r="G34" s="120"/>
      <c r="H34" s="120"/>
      <c r="I34" s="78" t="s">
        <v>3</v>
      </c>
      <c r="J34" s="117"/>
      <c r="K34" s="117"/>
      <c r="L34" s="117"/>
      <c r="M34" s="117"/>
      <c r="N34" s="117"/>
      <c r="O34" s="117"/>
      <c r="P34" s="117"/>
      <c r="Q34" s="118"/>
    </row>
    <row r="35" spans="1:17" ht="14.4" thickBot="1" x14ac:dyDescent="0.3">
      <c r="A35" s="184"/>
      <c r="B35" s="185"/>
      <c r="C35" s="185"/>
      <c r="D35" s="185"/>
      <c r="E35" s="185"/>
      <c r="F35" s="185"/>
      <c r="G35" s="185"/>
      <c r="H35" s="185"/>
      <c r="I35" s="185"/>
      <c r="J35" s="71"/>
      <c r="K35" s="72"/>
      <c r="L35" s="57"/>
      <c r="M35" s="57"/>
      <c r="N35" s="59"/>
      <c r="O35" s="59"/>
      <c r="P35" s="61"/>
      <c r="Q35" s="79"/>
    </row>
    <row r="36" spans="1:17" ht="21.75" customHeight="1" x14ac:dyDescent="0.25">
      <c r="A36" s="181" t="s">
        <v>4</v>
      </c>
      <c r="B36" s="182"/>
      <c r="C36" s="183"/>
      <c r="D36" s="80"/>
      <c r="E36" s="152" t="s">
        <v>75</v>
      </c>
      <c r="F36" s="153"/>
      <c r="G36" s="153"/>
      <c r="H36" s="160" t="s">
        <v>80</v>
      </c>
      <c r="I36" s="161"/>
      <c r="J36" s="71"/>
      <c r="K36" s="72"/>
      <c r="L36" s="57"/>
      <c r="M36" s="57"/>
      <c r="N36" s="59"/>
      <c r="O36" s="59"/>
      <c r="P36" s="61"/>
      <c r="Q36" s="79"/>
    </row>
    <row r="37" spans="1:17" ht="34.950000000000003" customHeight="1" thickBot="1" x14ac:dyDescent="0.3">
      <c r="A37" s="170"/>
      <c r="B37" s="171"/>
      <c r="C37" s="172"/>
      <c r="D37" s="80"/>
      <c r="E37" s="156" t="str">
        <f>N32</f>
        <v>CORRECT</v>
      </c>
      <c r="F37" s="157"/>
      <c r="G37" s="157"/>
      <c r="H37" s="162"/>
      <c r="I37" s="163"/>
      <c r="J37" s="71"/>
      <c r="K37" s="72"/>
      <c r="L37" s="57"/>
      <c r="M37" s="57"/>
      <c r="N37" s="59"/>
      <c r="O37" s="59"/>
      <c r="P37" s="61"/>
      <c r="Q37" s="79"/>
    </row>
    <row r="38" spans="1:17" ht="21.75" customHeight="1" x14ac:dyDescent="0.25">
      <c r="A38" s="173"/>
      <c r="B38" s="174"/>
      <c r="C38" s="175"/>
      <c r="D38" s="80"/>
      <c r="E38" s="158" t="s">
        <v>14</v>
      </c>
      <c r="F38" s="159"/>
      <c r="G38" s="159"/>
      <c r="H38" s="164" t="s">
        <v>77</v>
      </c>
      <c r="I38" s="165"/>
      <c r="J38" s="71"/>
      <c r="K38" s="72"/>
      <c r="L38" s="57"/>
      <c r="M38" s="57"/>
      <c r="N38" s="59"/>
      <c r="O38" s="59"/>
      <c r="P38" s="61"/>
      <c r="Q38" s="79"/>
    </row>
    <row r="39" spans="1:17" ht="47.55" customHeight="1" thickBot="1" x14ac:dyDescent="0.3">
      <c r="A39" s="176"/>
      <c r="B39" s="177"/>
      <c r="C39" s="178"/>
      <c r="D39" s="80"/>
      <c r="E39" s="154">
        <f>COUNTIF(C4:C31,"OUI")/COUNTA(C4:C7,C9:C13,C15:C22,C24:C25,C27:C31)</f>
        <v>0.58333333333333337</v>
      </c>
      <c r="F39" s="155"/>
      <c r="G39" s="155"/>
      <c r="H39" s="166"/>
      <c r="I39" s="167"/>
      <c r="J39" s="71"/>
      <c r="K39" s="72"/>
      <c r="L39" s="57"/>
      <c r="M39" s="57"/>
      <c r="N39" s="59"/>
      <c r="O39" s="59"/>
      <c r="P39" s="61"/>
      <c r="Q39" s="79"/>
    </row>
    <row r="40" spans="1:17" ht="19.95" customHeight="1" thickBot="1" x14ac:dyDescent="0.3">
      <c r="A40" s="81"/>
      <c r="B40" s="80"/>
      <c r="C40" s="82"/>
      <c r="D40" s="82"/>
      <c r="E40" s="156" t="str">
        <f>IF(E39&gt;50%,"CORRECT","INCORRECT")</f>
        <v>CORRECT</v>
      </c>
      <c r="F40" s="157"/>
      <c r="G40" s="157"/>
      <c r="H40" s="168"/>
      <c r="I40" s="169"/>
      <c r="J40" s="71"/>
      <c r="K40" s="72"/>
      <c r="L40" s="57"/>
      <c r="M40" s="57"/>
      <c r="N40" s="59"/>
      <c r="O40" s="59"/>
      <c r="P40" s="61"/>
      <c r="Q40" s="79"/>
    </row>
    <row r="41" spans="1:17" ht="22.8" customHeight="1" thickBot="1" x14ac:dyDescent="0.3">
      <c r="A41" s="150" t="s">
        <v>5</v>
      </c>
      <c r="B41" s="151"/>
      <c r="C41" s="83" t="s">
        <v>6</v>
      </c>
      <c r="D41" s="84"/>
      <c r="E41" s="85"/>
      <c r="F41" s="86"/>
      <c r="G41" s="86"/>
      <c r="H41" s="86"/>
      <c r="I41" s="59"/>
      <c r="J41" s="71"/>
      <c r="K41" s="72"/>
      <c r="L41" s="57"/>
      <c r="M41" s="57"/>
      <c r="N41" s="59"/>
      <c r="O41" s="59"/>
      <c r="P41" s="61"/>
      <c r="Q41" s="79"/>
    </row>
    <row r="42" spans="1:17" ht="47.25" customHeight="1" thickBot="1" x14ac:dyDescent="0.3">
      <c r="A42" s="107"/>
      <c r="B42" s="108"/>
      <c r="C42" s="109"/>
      <c r="D42" s="77"/>
      <c r="E42" s="147" t="s">
        <v>7</v>
      </c>
      <c r="F42" s="148"/>
      <c r="G42" s="148"/>
      <c r="H42" s="148"/>
      <c r="I42" s="149"/>
      <c r="J42" s="71"/>
      <c r="K42" s="72"/>
      <c r="L42" s="57"/>
      <c r="M42" s="57"/>
      <c r="N42" s="59"/>
      <c r="O42" s="59"/>
      <c r="P42" s="61"/>
      <c r="Q42" s="79"/>
    </row>
    <row r="43" spans="1:17" ht="47.25" customHeight="1" x14ac:dyDescent="0.25">
      <c r="A43" s="107"/>
      <c r="B43" s="108"/>
      <c r="C43" s="109"/>
      <c r="D43" s="77"/>
      <c r="E43" s="141"/>
      <c r="F43" s="142"/>
      <c r="G43" s="142"/>
      <c r="H43" s="142"/>
      <c r="I43" s="143"/>
      <c r="J43" s="71"/>
      <c r="K43" s="72"/>
      <c r="L43" s="57"/>
      <c r="M43" s="57"/>
      <c r="N43" s="59"/>
      <c r="O43" s="59"/>
      <c r="P43" s="61"/>
      <c r="Q43" s="79"/>
    </row>
    <row r="44" spans="1:17" ht="47.25" customHeight="1" thickBot="1" x14ac:dyDescent="0.3">
      <c r="A44" s="179"/>
      <c r="B44" s="180"/>
      <c r="C44" s="110"/>
      <c r="D44" s="87"/>
      <c r="E44" s="144"/>
      <c r="F44" s="145"/>
      <c r="G44" s="145"/>
      <c r="H44" s="145"/>
      <c r="I44" s="146"/>
      <c r="J44" s="88"/>
      <c r="K44" s="89"/>
      <c r="L44" s="90"/>
      <c r="M44" s="90"/>
      <c r="N44" s="91"/>
      <c r="O44" s="91"/>
      <c r="P44" s="92"/>
      <c r="Q44" s="93"/>
    </row>
  </sheetData>
  <customSheetViews>
    <customSheetView guid="{3BB7A45E-33AA-4D17-9C38-AD9C4BD31B32}" scale="70" showPageBreaks="1" fitToPage="1" printArea="1" hiddenColumns="1">
      <pane ySplit="2" topLeftCell="A3" activePane="bottomLeft" state="frozenSplit"/>
      <selection pane="bottomLeft" activeCell="A13" sqref="A13"/>
      <pageMargins left="0.25" right="0.23" top="0.35" bottom="0.35" header="0.3" footer="0.3"/>
      <pageSetup paperSize="8" scale="82" orientation="landscape" r:id="rId1"/>
    </customSheetView>
    <customSheetView guid="{13CAE99E-1326-41E6-A214-B3512518385D}" scale="70" fitToPage="1" hiddenColumns="1">
      <selection activeCell="B2" sqref="B2"/>
      <pageMargins left="0.25" right="0.23" top="0.35" bottom="0.35" header="0.3" footer="0.3"/>
      <pageSetup paperSize="8" scale="55" orientation="landscape" r:id="rId2"/>
    </customSheetView>
    <customSheetView guid="{58D11F85-1728-46EC-8846-1A90263BE3AD}" scale="70" showPageBreaks="1" printArea="1" hiddenColumns="1" topLeftCell="A18">
      <selection activeCell="K33" sqref="K33:R34"/>
      <pageMargins left="0.25" right="0.25" top="0.75" bottom="0.75" header="0.3" footer="0.3"/>
      <pageSetup paperSize="8" scale="77" orientation="landscape" r:id="rId3"/>
    </customSheetView>
  </customSheetViews>
  <mergeCells count="31">
    <mergeCell ref="E43:I44"/>
    <mergeCell ref="E42:I42"/>
    <mergeCell ref="A3:G3"/>
    <mergeCell ref="A14:G14"/>
    <mergeCell ref="A41:B41"/>
    <mergeCell ref="E36:G36"/>
    <mergeCell ref="E39:G39"/>
    <mergeCell ref="E40:G40"/>
    <mergeCell ref="E37:G37"/>
    <mergeCell ref="E38:G38"/>
    <mergeCell ref="H36:I37"/>
    <mergeCell ref="H38:I40"/>
    <mergeCell ref="A37:C39"/>
    <mergeCell ref="A44:B44"/>
    <mergeCell ref="A36:C36"/>
    <mergeCell ref="A35:I35"/>
    <mergeCell ref="E33:H33"/>
    <mergeCell ref="C1:K1"/>
    <mergeCell ref="J33:Q34"/>
    <mergeCell ref="E34:H34"/>
    <mergeCell ref="Q3:Q7"/>
    <mergeCell ref="Q8:Q13"/>
    <mergeCell ref="Q14:Q22"/>
    <mergeCell ref="Q23:Q25"/>
    <mergeCell ref="Q26:Q31"/>
    <mergeCell ref="A8:G8"/>
    <mergeCell ref="A23:G23"/>
    <mergeCell ref="A32:G32"/>
    <mergeCell ref="A33:C33"/>
    <mergeCell ref="A34:C34"/>
    <mergeCell ref="A26:G26"/>
  </mergeCells>
  <conditionalFormatting sqref="H4:H31">
    <cfRule type="containsText" dxfId="18" priority="47" operator="containsText" text="◄">
      <formula>NOT(ISERROR(SEARCH("◄",H4)))</formula>
    </cfRule>
  </conditionalFormatting>
  <conditionalFormatting sqref="C27:C31">
    <cfRule type="cellIs" dxfId="17" priority="37" operator="equal">
      <formula>"NON"</formula>
    </cfRule>
    <cfRule type="cellIs" dxfId="16" priority="38" operator="equal">
      <formula>"OUI"</formula>
    </cfRule>
  </conditionalFormatting>
  <conditionalFormatting sqref="E39">
    <cfRule type="cellIs" dxfId="15" priority="35" operator="lessThanOrEqual">
      <formula>0.5</formula>
    </cfRule>
    <cfRule type="cellIs" dxfId="14" priority="36" operator="greaterThan">
      <formula>0.5</formula>
    </cfRule>
  </conditionalFormatting>
  <conditionalFormatting sqref="E40:G40">
    <cfRule type="containsText" dxfId="13" priority="33" operator="containsText" text="INCORRECT">
      <formula>NOT(ISERROR(SEARCH("INCORRECT",E40)))</formula>
    </cfRule>
    <cfRule type="containsText" dxfId="12" priority="34" operator="containsText" text="CORRECT">
      <formula>NOT(ISERROR(SEARCH("CORRECT",E40)))</formula>
    </cfRule>
  </conditionalFormatting>
  <conditionalFormatting sqref="E37:G37">
    <cfRule type="containsText" dxfId="11" priority="31" operator="containsText" text="INCORRECT">
      <formula>NOT(ISERROR(SEARCH("INCORRECT",E37)))</formula>
    </cfRule>
    <cfRule type="containsText" dxfId="10" priority="32" operator="containsText" text="CORRECT">
      <formula>NOT(ISERROR(SEARCH("CORRECT",E37)))</formula>
    </cfRule>
  </conditionalFormatting>
  <conditionalFormatting sqref="C24">
    <cfRule type="cellIs" dxfId="9" priority="25" operator="equal">
      <formula>"NON"</formula>
    </cfRule>
    <cfRule type="cellIs" dxfId="8" priority="26" operator="equal">
      <formula>"OUI"</formula>
    </cfRule>
  </conditionalFormatting>
  <conditionalFormatting sqref="C25">
    <cfRule type="cellIs" dxfId="7" priority="23" operator="equal">
      <formula>"NON"</formula>
    </cfRule>
    <cfRule type="cellIs" dxfId="6" priority="24" operator="equal">
      <formula>"OUI"</formula>
    </cfRule>
  </conditionalFormatting>
  <conditionalFormatting sqref="C4:C7">
    <cfRule type="cellIs" dxfId="5" priority="5" operator="equal">
      <formula>"NON"</formula>
    </cfRule>
    <cfRule type="cellIs" dxfId="4" priority="6" operator="equal">
      <formula>"OUI"</formula>
    </cfRule>
  </conditionalFormatting>
  <conditionalFormatting sqref="C9:C13">
    <cfRule type="cellIs" dxfId="3" priority="3" operator="equal">
      <formula>"NON"</formula>
    </cfRule>
    <cfRule type="cellIs" dxfId="2" priority="4" operator="equal">
      <formula>"OUI"</formula>
    </cfRule>
  </conditionalFormatting>
  <conditionalFormatting sqref="C15:C22">
    <cfRule type="cellIs" dxfId="1" priority="1" operator="equal">
      <formula>"NON"</formula>
    </cfRule>
    <cfRule type="cellIs" dxfId="0" priority="2" operator="equal">
      <formula>"OUI"</formula>
    </cfRule>
  </conditionalFormatting>
  <dataValidations count="1">
    <dataValidation type="list" allowBlank="1" showInputMessage="1" showErrorMessage="1" sqref="C9:C13 C4:C7 C24:C25 C15:C22">
      <formula1>"OUI,NON"</formula1>
    </dataValidation>
  </dataValidations>
  <pageMargins left="0.25" right="0.23" top="0.35" bottom="0.35" header="0.3" footer="0.3"/>
  <pageSetup paperSize="8" scale="44" orientation="landscape"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6"/>
  <sheetViews>
    <sheetView showGridLines="0" zoomScale="55" zoomScaleNormal="55" zoomScaleSheetLayoutView="50" zoomScalePageLayoutView="30" workbookViewId="0">
      <selection activeCell="F5" sqref="F5"/>
    </sheetView>
  </sheetViews>
  <sheetFormatPr baseColWidth="10" defaultColWidth="11.33203125" defaultRowHeight="20.399999999999999" x14ac:dyDescent="0.35"/>
  <cols>
    <col min="1" max="1" width="66.109375" style="15" customWidth="1"/>
    <col min="2" max="2" width="100" style="17" customWidth="1"/>
    <col min="3" max="16384" width="11.33203125" style="15"/>
  </cols>
  <sheetData>
    <row r="1" spans="1:2" ht="74.55" customHeight="1" thickBot="1" x14ac:dyDescent="0.4">
      <c r="A1" s="188" t="s">
        <v>18</v>
      </c>
      <c r="B1" s="189"/>
    </row>
    <row r="2" spans="1:2" ht="409.35" customHeight="1" thickBot="1" x14ac:dyDescent="0.4">
      <c r="A2" s="20"/>
      <c r="B2" s="18"/>
    </row>
    <row r="3" spans="1:2" s="16" customFormat="1" ht="49.35" customHeight="1" thickBot="1" x14ac:dyDescent="0.35">
      <c r="A3" s="19" t="s">
        <v>0</v>
      </c>
      <c r="B3" s="21" t="s">
        <v>1</v>
      </c>
    </row>
    <row r="4" spans="1:2" s="16" customFormat="1" ht="17.399999999999999" x14ac:dyDescent="0.3">
      <c r="A4" s="186" t="s">
        <v>19</v>
      </c>
      <c r="B4" s="187"/>
    </row>
    <row r="5" spans="1:2" x14ac:dyDescent="0.35">
      <c r="A5" s="22" t="s">
        <v>23</v>
      </c>
      <c r="B5" s="23" t="s">
        <v>27</v>
      </c>
    </row>
    <row r="6" spans="1:2" x14ac:dyDescent="0.35">
      <c r="A6" s="22" t="s">
        <v>24</v>
      </c>
      <c r="B6" s="23" t="s">
        <v>28</v>
      </c>
    </row>
    <row r="7" spans="1:2" x14ac:dyDescent="0.35">
      <c r="A7" s="22" t="s">
        <v>25</v>
      </c>
      <c r="B7" s="23" t="s">
        <v>30</v>
      </c>
    </row>
    <row r="8" spans="1:2" ht="21" thickBot="1" x14ac:dyDescent="0.4">
      <c r="A8" s="22" t="s">
        <v>26</v>
      </c>
      <c r="B8" s="23" t="s">
        <v>29</v>
      </c>
    </row>
    <row r="9" spans="1:2" x14ac:dyDescent="0.35">
      <c r="A9" s="186" t="s">
        <v>20</v>
      </c>
      <c r="B9" s="187"/>
    </row>
    <row r="10" spans="1:2" ht="34.799999999999997" x14ac:dyDescent="0.35">
      <c r="A10" s="22" t="s">
        <v>31</v>
      </c>
      <c r="B10" s="23" t="s">
        <v>36</v>
      </c>
    </row>
    <row r="11" spans="1:2" ht="34.799999999999997" x14ac:dyDescent="0.35">
      <c r="A11" s="22" t="s">
        <v>32</v>
      </c>
      <c r="B11" s="23" t="s">
        <v>37</v>
      </c>
    </row>
    <row r="12" spans="1:2" ht="49.35" customHeight="1" x14ac:dyDescent="0.35">
      <c r="A12" s="22" t="s">
        <v>33</v>
      </c>
      <c r="B12" s="23" t="s">
        <v>38</v>
      </c>
    </row>
    <row r="13" spans="1:2" ht="34.799999999999997" x14ac:dyDescent="0.35">
      <c r="A13" s="22" t="s">
        <v>34</v>
      </c>
      <c r="B13" s="23" t="s">
        <v>39</v>
      </c>
    </row>
    <row r="14" spans="1:2" ht="35.4" thickBot="1" x14ac:dyDescent="0.4">
      <c r="A14" s="22" t="s">
        <v>35</v>
      </c>
      <c r="B14" s="23" t="s">
        <v>40</v>
      </c>
    </row>
    <row r="15" spans="1:2" x14ac:dyDescent="0.35">
      <c r="A15" s="186" t="s">
        <v>21</v>
      </c>
      <c r="B15" s="187"/>
    </row>
    <row r="16" spans="1:2" ht="49.35" customHeight="1" x14ac:dyDescent="0.35">
      <c r="A16" s="22" t="s">
        <v>41</v>
      </c>
      <c r="B16" s="23" t="s">
        <v>49</v>
      </c>
    </row>
    <row r="17" spans="1:2" x14ac:dyDescent="0.35">
      <c r="A17" s="22" t="s">
        <v>42</v>
      </c>
      <c r="B17" s="23" t="s">
        <v>50</v>
      </c>
    </row>
    <row r="18" spans="1:2" ht="34.799999999999997" x14ac:dyDescent="0.35">
      <c r="A18" s="22" t="s">
        <v>43</v>
      </c>
      <c r="B18" s="23" t="s">
        <v>51</v>
      </c>
    </row>
    <row r="19" spans="1:2" ht="49.35" customHeight="1" x14ac:dyDescent="0.35">
      <c r="A19" s="22" t="s">
        <v>44</v>
      </c>
      <c r="B19" s="23" t="s">
        <v>52</v>
      </c>
    </row>
    <row r="20" spans="1:2" ht="34.799999999999997" x14ac:dyDescent="0.35">
      <c r="A20" s="22" t="s">
        <v>45</v>
      </c>
      <c r="B20" s="23" t="s">
        <v>53</v>
      </c>
    </row>
    <row r="21" spans="1:2" ht="49.35" customHeight="1" x14ac:dyDescent="0.35">
      <c r="A21" s="22" t="s">
        <v>46</v>
      </c>
      <c r="B21" s="23" t="s">
        <v>54</v>
      </c>
    </row>
    <row r="22" spans="1:2" ht="130.35" customHeight="1" x14ac:dyDescent="0.35">
      <c r="A22" s="22" t="s">
        <v>47</v>
      </c>
      <c r="B22" s="23" t="s">
        <v>55</v>
      </c>
    </row>
    <row r="23" spans="1:2" ht="49.35" customHeight="1" thickBot="1" x14ac:dyDescent="0.4">
      <c r="A23" s="22" t="s">
        <v>48</v>
      </c>
      <c r="B23" s="23" t="s">
        <v>56</v>
      </c>
    </row>
    <row r="24" spans="1:2" ht="21" thickBot="1" x14ac:dyDescent="0.4">
      <c r="A24" s="186" t="s">
        <v>22</v>
      </c>
      <c r="B24" s="187"/>
    </row>
    <row r="25" spans="1:2" ht="35.4" thickBot="1" x14ac:dyDescent="0.4">
      <c r="A25" s="24" t="s">
        <v>60</v>
      </c>
      <c r="B25" s="23" t="s">
        <v>59</v>
      </c>
    </row>
    <row r="26" spans="1:2" ht="105" thickBot="1" x14ac:dyDescent="0.4">
      <c r="A26" s="25" t="s">
        <v>57</v>
      </c>
      <c r="B26" s="26" t="s">
        <v>58</v>
      </c>
    </row>
  </sheetData>
  <sheetProtection sheet="1" objects="1" scenarios="1"/>
  <customSheetViews>
    <customSheetView guid="{3BB7A45E-33AA-4D17-9C38-AD9C4BD31B32}" scale="55" showPageBreaks="1" showGridLines="0" fitToPage="1" printArea="1">
      <selection activeCell="D2" sqref="D2"/>
      <pageMargins left="0.23622047244094491" right="0.23622047244094491" top="0.35433070866141736" bottom="0.35433070866141736" header="0.31496062992125984" footer="0.31496062992125984"/>
      <printOptions horizontalCentered="1" verticalCentered="1"/>
      <pageSetup paperSize="9" scale="49" orientation="portrait" r:id="rId1"/>
    </customSheetView>
    <customSheetView guid="{58D11F85-1728-46EC-8846-1A90263BE3AD}" scale="55" showPageBreaks="1" showGridLines="0" fitToPage="1" printArea="1">
      <selection activeCell="D2" sqref="D2"/>
      <pageMargins left="0.23622047244094491" right="0.23622047244094491" top="0.35433070866141736" bottom="0.35433070866141736" header="0.31496062992125984" footer="0.31496062992125984"/>
      <printOptions horizontalCentered="1" verticalCentered="1"/>
      <pageSetup paperSize="9" scale="60" orientation="portrait" r:id="rId2"/>
    </customSheetView>
  </customSheetViews>
  <mergeCells count="5">
    <mergeCell ref="A24:B24"/>
    <mergeCell ref="A1:B1"/>
    <mergeCell ref="A4:B4"/>
    <mergeCell ref="A9:B9"/>
    <mergeCell ref="A15:B15"/>
  </mergeCells>
  <printOptions horizontalCentered="1" verticalCentered="1"/>
  <pageMargins left="0.23622047244094491" right="0.23622047244094491" top="0.35433070866141736" bottom="0.35433070866141736" header="0.31496062992125984" footer="0.31496062992125984"/>
  <pageSetup paperSize="9" scale="5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Evaluation U61</vt:lpstr>
      <vt:lpstr>AIDE à l'Evaluation U61</vt:lpstr>
      <vt:lpstr>'AIDE à l''Evaluation U61'!Zone_d_impression</vt:lpstr>
      <vt:lpstr>'Evaluation U61'!Zone_d_impression</vt:lpstr>
    </vt:vector>
  </TitlesOfParts>
  <Company>ACADEMIE DE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Monin Thierry</dc:creator>
  <cp:lastModifiedBy>Bossard Alexandra</cp:lastModifiedBy>
  <cp:lastPrinted>2016-12-24T10:27:14Z</cp:lastPrinted>
  <dcterms:created xsi:type="dcterms:W3CDTF">2015-01-07T17:35:44Z</dcterms:created>
  <dcterms:modified xsi:type="dcterms:W3CDTF">2024-01-17T15:17:06Z</dcterms:modified>
</cp:coreProperties>
</file>