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c\rc_dec4-1\4-ORGANISATION\BTS PILOTAGES AUTRES ACADEMIES\Secteur Industriel\BATIMENT\2024\"/>
    </mc:Choice>
  </mc:AlternateContent>
  <workbookProtection workbookAlgorithmName="SHA-512" workbookHashValue="c56fpLozH8GFQsLaGdNmFKD33LHvM8hsjCgzLSutWwH3OUDIS0gGbyYUhSjCLEswUs2q4laUxLxkJ7J+5iArDg==" workbookSaltValue="tKVKseL2G+NlrlGgzZ1VEw==" workbookSpinCount="100000" lockStructure="1"/>
  <bookViews>
    <workbookView xWindow="0" yWindow="0" windowWidth="23040" windowHeight="9192" activeTab="1"/>
  </bookViews>
  <sheets>
    <sheet name="Evaluation U42" sheetId="2" r:id="rId1"/>
    <sheet name="AIDE à l'Evaluation U42" sheetId="3" r:id="rId2"/>
  </sheets>
  <definedNames>
    <definedName name="Z_13CAE99E_1326_41E6_A214_B3512518385D_.wvu.Cols" localSheetId="1" hidden="1">'AIDE à l''Evaluation U42'!#REF!,'AIDE à l''Evaluation U42'!#REF!,'AIDE à l''Evaluation U42'!#REF!</definedName>
    <definedName name="Z_13CAE99E_1326_41E6_A214_B3512518385D_.wvu.Cols" localSheetId="0" hidden="1">'Evaluation U42'!#REF!,'Evaluation U42'!$L:$M,'Evaluation U42'!$O:$P</definedName>
    <definedName name="Z_13CAE99E_1326_41E6_A214_B3512518385D_.wvu.PrintArea" localSheetId="1" hidden="1">'AIDE à l''Evaluation U42'!$A$1:$B$24</definedName>
    <definedName name="Z_13CAE99E_1326_41E6_A214_B3512518385D_.wvu.PrintArea" localSheetId="0" hidden="1">'Evaluation U42'!$A$1:$Q$38</definedName>
    <definedName name="Z_16191AE1_2F5A_42AA_887D_525CB5F2CA29_.wvu.Cols" localSheetId="1" hidden="1">'AIDE à l''Evaluation U42'!#REF!,'AIDE à l''Evaluation U42'!#REF!</definedName>
    <definedName name="Z_16191AE1_2F5A_42AA_887D_525CB5F2CA29_.wvu.PrintArea" localSheetId="1" hidden="1">'AIDE à l''Evaluation U42'!$A$1:$B$24</definedName>
    <definedName name="Z_E226B775_EFC5_4E9C_AC92_7B73BDED665D_.wvu.Cols" localSheetId="0" hidden="1">'Evaluation U42'!$B:$B,'Evaluation U42'!#REF!,'Evaluation U42'!$O:$O</definedName>
    <definedName name="Z_E226B775_EFC5_4E9C_AC92_7B73BDED665D_.wvu.PrintArea" localSheetId="1" hidden="1">'AIDE à l''Evaluation U42'!$A$1:$B$24</definedName>
    <definedName name="Z_E226B775_EFC5_4E9C_AC92_7B73BDED665D_.wvu.PrintArea" localSheetId="0" hidden="1">'Evaluation U42'!$A$1:$Q$38</definedName>
    <definedName name="Z_E485D932_A549_451D_B0E8_F5A39FB3380B_.wvu.Cols" localSheetId="0" hidden="1">'Evaluation U42'!$B:$B,'Evaluation U42'!$L:$P</definedName>
    <definedName name="Z_E485D932_A549_451D_B0E8_F5A39FB3380B_.wvu.PrintArea" localSheetId="1" hidden="1">'AIDE à l''Evaluation U42'!$A$1:$B$24</definedName>
    <definedName name="Z_E485D932_A549_451D_B0E8_F5A39FB3380B_.wvu.PrintArea" localSheetId="0" hidden="1">'Evaluation U42'!$A$1:$Q$38</definedName>
    <definedName name="Z_F8FB7996_72BF_4471_BF91_62D3B191CB00_.wvu.Cols" localSheetId="1" hidden="1">'AIDE à l''Evaluation U42'!$B:$B,'AIDE à l''Evaluation U42'!#REF!,'AIDE à l''Evaluation U42'!#REF!,'AIDE à l''Evaluation U42'!#REF!</definedName>
    <definedName name="Z_F8FB7996_72BF_4471_BF91_62D3B191CB00_.wvu.PrintArea" localSheetId="1" hidden="1">'AIDE à l''Evaluation U42'!$A$1:$B$24</definedName>
    <definedName name="_xlnm.Print_Area" localSheetId="1">'AIDE à l''Evaluation U42'!$A$1:$B$24</definedName>
    <definedName name="_xlnm.Print_Area" localSheetId="0">'Evaluation U42'!$A$1:$Q$38</definedName>
  </definedNames>
  <calcPr calcId="162913"/>
  <customWorkbookViews>
    <customWorkbookView name="Impression" guid="{E485D932-A549-451D-B0E8-F5A39FB3380B}" maximized="1" xWindow="-2409" yWindow="-9" windowWidth="2418" windowHeight="1368" activeSheetId="2"/>
    <customWorkbookView name="tout" guid="{E226B775-EFC5-4E9C-AC92-7B73BDED665D}" maximized="1" xWindow="-9" yWindow="-9" windowWidth="1618" windowHeight="918" activeSheetId="2"/>
    <customWorkbookView name="impression avec indicaterus" guid="{13CAE99E-1326-41E6-A214-B3512518385D}" maximized="1" xWindow="-1929" yWindow="-9" windowWidth="1938" windowHeight="109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" i="2" l="1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4" i="2"/>
  <c r="N20" i="2" l="1"/>
  <c r="N15" i="2"/>
  <c r="N9" i="2"/>
  <c r="N3" i="2"/>
  <c r="N24" i="2" l="1"/>
  <c r="H8" i="2"/>
  <c r="H9" i="2"/>
  <c r="H10" i="2"/>
  <c r="H12" i="2"/>
  <c r="H15" i="2"/>
  <c r="H16" i="2"/>
  <c r="H20" i="2"/>
  <c r="H21" i="2"/>
  <c r="M10" i="2"/>
  <c r="M11" i="2"/>
  <c r="M12" i="2"/>
  <c r="M13" i="2"/>
  <c r="M14" i="2"/>
  <c r="M16" i="2"/>
  <c r="M17" i="2"/>
  <c r="M18" i="2"/>
  <c r="M19" i="2"/>
  <c r="M21" i="2"/>
  <c r="M22" i="2"/>
  <c r="M23" i="2"/>
  <c r="H5" i="2"/>
  <c r="M5" i="2"/>
  <c r="H6" i="2"/>
  <c r="M6" i="2"/>
  <c r="H7" i="2"/>
  <c r="M7" i="2"/>
  <c r="M8" i="2"/>
  <c r="M4" i="2"/>
  <c r="H4" i="2"/>
  <c r="E29" i="2" l="1"/>
  <c r="E31" i="2"/>
  <c r="J5" i="2"/>
  <c r="J8" i="2"/>
  <c r="J7" i="2"/>
  <c r="J6" i="2"/>
  <c r="J4" i="2"/>
  <c r="J23" i="2"/>
  <c r="J21" i="2"/>
  <c r="J16" i="2"/>
  <c r="J17" i="2"/>
  <c r="J19" i="2"/>
  <c r="J10" i="2"/>
  <c r="J12" i="2"/>
  <c r="J13" i="2"/>
  <c r="H23" i="2"/>
  <c r="H17" i="2"/>
  <c r="H18" i="2"/>
  <c r="H14" i="2"/>
  <c r="H11" i="2"/>
  <c r="H22" i="2"/>
  <c r="H13" i="2"/>
  <c r="H19" i="2"/>
  <c r="J22" i="2" l="1"/>
  <c r="E32" i="2"/>
  <c r="J14" i="2"/>
  <c r="J18" i="2"/>
  <c r="J11" i="2"/>
  <c r="H2" i="2"/>
  <c r="O24" i="2" l="1"/>
  <c r="J15" i="2" l="1"/>
  <c r="K16" i="2" s="1"/>
  <c r="J9" i="2"/>
  <c r="K14" i="2" s="1"/>
  <c r="M24" i="2"/>
  <c r="J20" i="2"/>
  <c r="J3" i="2"/>
  <c r="K17" i="2" l="1"/>
  <c r="K19" i="2"/>
  <c r="K18" i="2"/>
  <c r="K10" i="2"/>
  <c r="K13" i="2"/>
  <c r="K12" i="2"/>
  <c r="K11" i="2"/>
  <c r="K23" i="2"/>
  <c r="K21" i="2"/>
  <c r="K22" i="2"/>
  <c r="K8" i="2"/>
  <c r="K5" i="2"/>
  <c r="K4" i="2"/>
  <c r="K6" i="2"/>
  <c r="K7" i="2"/>
  <c r="K15" i="2" l="1"/>
  <c r="K9" i="2"/>
  <c r="K20" i="2"/>
  <c r="K3" i="2"/>
  <c r="P24" i="2" l="1"/>
  <c r="E25" i="2"/>
</calcChain>
</file>

<file path=xl/sharedStrings.xml><?xml version="1.0" encoding="utf-8"?>
<sst xmlns="http://schemas.openxmlformats.org/spreadsheetml/2006/main" count="142" uniqueCount="88">
  <si>
    <t>Compétences évaluées</t>
  </si>
  <si>
    <t>Indicateurs de performance</t>
  </si>
  <si>
    <t xml:space="preserve"> /20</t>
  </si>
  <si>
    <t>/20</t>
  </si>
  <si>
    <t>Appréciation globale</t>
  </si>
  <si>
    <t>Noms des Evaluateurs</t>
  </si>
  <si>
    <t>Signatures</t>
  </si>
  <si>
    <t>Date</t>
  </si>
  <si>
    <t>Note brute obtenue par calcul automatique :</t>
  </si>
  <si>
    <t>C1 – REDIGER UNE SYNTHESE ADMINISTRATIVE ET TECHNIQUE</t>
  </si>
  <si>
    <t>Les données particulières du dossier sont formalisées (type de dossier, documents constitutifs, type de marché, délais, …).</t>
  </si>
  <si>
    <t>Les caractéristiques principales de l’ouvrage sont énoncées (destination de l’ouvrage, type de structure, dimensions principales, exigences spécifiques, singularités,…).</t>
  </si>
  <si>
    <t>Les caractéristiques du site et de l’environnement de l’ouvrage sont précisées (avoisinants et existants, occupation du site, nature du sol, contraintes horaires, …).</t>
  </si>
  <si>
    <t>Les informations manquantes mais nécessaires ou les données incohérentes sont répertoriées.</t>
  </si>
  <si>
    <t>C3 – ANALYSER LE FONCTIONNEMENT DE LA STRUCTURE PORTEUSE D’UN BATIMENT</t>
  </si>
  <si>
    <t>Tous les éléments sont inventoriés, les matériaux constitutifs (ainsi que leur état dans le cas d’une structure existante) sont précisés.</t>
  </si>
  <si>
    <t>Des schémas de la structure lisibles et reproductibles sont établis à une échelle adaptée au projet et comportent une légende.</t>
  </si>
  <si>
    <t>Toutes les incohérences ou oublis par rapport au projet architectural sont relevés. Les solutions de remédiation proposées sont compatibles avec le fonctionnement de la structure.</t>
  </si>
  <si>
    <t>L’analyse est présentée à partir d’un document exploitable.</t>
  </si>
  <si>
    <t>C4 – CONCEVOIR DES SOLUTIONS TECHNIQUES</t>
  </si>
  <si>
    <t>Les contraintes et exigences diverses sont prises en compte.</t>
  </si>
  <si>
    <t>Les solutions proposées sont compatibles avec le cahier des charges.</t>
  </si>
  <si>
    <t>Les solutions sont conformes aux normes et à la réglementation en vigueur.</t>
  </si>
  <si>
    <t>Les documents produits sont exploitables.</t>
  </si>
  <si>
    <t>Les informations extraites sont adaptées au contexte et prennent en compte les interfaces.</t>
  </si>
  <si>
    <t>Les plans et documents techniques sont exploitables.</t>
  </si>
  <si>
    <t>La réglementation en vigueur est respectée.</t>
  </si>
  <si>
    <t>Le cheminement des efforts est défini. Les dimensions principales sont indiquées (trame, portées, …)</t>
  </si>
  <si>
    <t>C6 – ELABORER LE DOSSIER DES PLANS D’EXECUTION</t>
  </si>
  <si>
    <t>ELEMENTS DE QUESTIONNEMENT</t>
  </si>
  <si>
    <t>Ctrl</t>
  </si>
  <si>
    <t>Poids suppri</t>
  </si>
  <si>
    <t>Poids réel compté</t>
  </si>
  <si>
    <t>Poids théorique</t>
  </si>
  <si>
    <t>% évalué</t>
  </si>
  <si>
    <t>Nombre de points</t>
  </si>
  <si>
    <t>Note sur 20 attribuée par le jury (note brute + ou - 1 point):</t>
  </si>
  <si>
    <t>BTS BATIMENT
U42
Annexe 5: Fiche d'évaluation</t>
  </si>
  <si>
    <r>
      <t xml:space="preserve">Identifier </t>
    </r>
    <r>
      <rPr>
        <sz val="12"/>
        <color theme="1"/>
        <rFont val="Arial"/>
        <family val="2"/>
      </rPr>
      <t>les caractéristiques administratives d’un dossier</t>
    </r>
  </si>
  <si>
    <r>
      <t xml:space="preserve">Identifier </t>
    </r>
    <r>
      <rPr>
        <sz val="12"/>
        <color theme="1"/>
        <rFont val="Arial"/>
        <family val="2"/>
      </rPr>
      <t>les caractéristiques architecturales et techniques de l’ouvrage à réaliser</t>
    </r>
  </si>
  <si>
    <r>
      <t xml:space="preserve">Repérer </t>
    </r>
    <r>
      <rPr>
        <sz val="12"/>
        <color theme="1"/>
        <rFont val="Arial"/>
        <family val="2"/>
      </rPr>
      <t>les contraintes de site et environnementales</t>
    </r>
  </si>
  <si>
    <r>
      <t xml:space="preserve">Lister </t>
    </r>
    <r>
      <rPr>
        <sz val="12"/>
        <color theme="1"/>
        <rFont val="Arial"/>
        <family val="2"/>
      </rPr>
      <t>les informations complémentaires à rechercher</t>
    </r>
  </si>
  <si>
    <r>
      <t xml:space="preserve">Mettre </t>
    </r>
    <r>
      <rPr>
        <sz val="12"/>
        <color theme="1"/>
        <rFont val="Arial"/>
        <family val="2"/>
      </rPr>
      <t>en forme une note de synthèse</t>
    </r>
  </si>
  <si>
    <r>
      <t xml:space="preserve">Identifier </t>
    </r>
    <r>
      <rPr>
        <sz val="12"/>
        <color theme="1"/>
        <rFont val="Arial"/>
        <family val="2"/>
      </rPr>
      <t>les éléments de la structure porteuse du bâtiment</t>
    </r>
  </si>
  <si>
    <r>
      <t xml:space="preserve">Décrire </t>
    </r>
    <r>
      <rPr>
        <sz val="12"/>
        <color theme="1"/>
        <rFont val="Arial"/>
        <family val="2"/>
      </rPr>
      <t>le fonctionnement mécanique de la structure du bâtiment</t>
    </r>
  </si>
  <si>
    <r>
      <t xml:space="preserve">Schématiser </t>
    </r>
    <r>
      <rPr>
        <sz val="12"/>
        <color theme="1"/>
        <rFont val="Arial"/>
        <family val="2"/>
      </rPr>
      <t>la structure du bâtiment</t>
    </r>
  </si>
  <si>
    <r>
      <t xml:space="preserve">Recenser </t>
    </r>
    <r>
      <rPr>
        <sz val="12"/>
        <color theme="1"/>
        <rFont val="Arial"/>
        <family val="2"/>
      </rPr>
      <t>les incohérences ou les oublis éventuels et proposer des solutions de remédiation</t>
    </r>
  </si>
  <si>
    <r>
      <t xml:space="preserve">Identifier </t>
    </r>
    <r>
      <rPr>
        <sz val="12"/>
        <color theme="1"/>
        <rFont val="Arial"/>
        <family val="2"/>
      </rPr>
      <t>les contraintes techniques et les exigences réglementaires</t>
    </r>
  </si>
  <si>
    <r>
      <t xml:space="preserve">Inventorier </t>
    </r>
    <r>
      <rPr>
        <sz val="12"/>
        <color theme="1"/>
        <rFont val="Arial"/>
        <family val="2"/>
      </rPr>
      <t>les différentes solutions techniques</t>
    </r>
  </si>
  <si>
    <r>
      <t xml:space="preserve">Élaborer </t>
    </r>
    <r>
      <rPr>
        <sz val="12"/>
        <color theme="1"/>
        <rFont val="Arial"/>
        <family val="2"/>
      </rPr>
      <t xml:space="preserve">ou </t>
    </r>
    <r>
      <rPr>
        <b/>
        <sz val="12"/>
        <color theme="1"/>
        <rFont val="Arial"/>
        <family val="2"/>
      </rPr>
      <t xml:space="preserve">modifier </t>
    </r>
    <r>
      <rPr>
        <sz val="12"/>
        <color theme="1"/>
        <rFont val="Arial"/>
        <family val="2"/>
      </rPr>
      <t>des solutions techniques</t>
    </r>
  </si>
  <si>
    <r>
      <t xml:space="preserve">Produire </t>
    </r>
    <r>
      <rPr>
        <sz val="12"/>
        <color theme="1"/>
        <rFont val="Arial"/>
        <family val="2"/>
      </rPr>
      <t>les plans d’exécution d’ouvrage ou de partie d’ouvrage</t>
    </r>
  </si>
  <si>
    <r>
      <t xml:space="preserve">Garantir </t>
    </r>
    <r>
      <rPr>
        <sz val="12"/>
        <color theme="1"/>
        <rFont val="Arial"/>
        <family val="2"/>
      </rPr>
      <t>la traçabilité (gestion et suivi) des documents produits</t>
    </r>
  </si>
  <si>
    <r>
      <t xml:space="preserve">Décoder </t>
    </r>
    <r>
      <rPr>
        <sz val="12"/>
        <color theme="1"/>
        <rFont val="Arial"/>
        <family val="2"/>
      </rPr>
      <t>les plans du dossier marché pour en extraire les informations nécessaires</t>
    </r>
  </si>
  <si>
    <r>
      <t xml:space="preserve">Présenter </t>
    </r>
    <r>
      <rPr>
        <sz val="12"/>
        <color theme="1"/>
        <rFont val="Arial"/>
        <family val="2"/>
      </rPr>
      <t>et justifier le résultat de l’analyse</t>
    </r>
  </si>
  <si>
    <r>
      <t xml:space="preserve">Dessiner </t>
    </r>
    <r>
      <rPr>
        <sz val="12"/>
        <color theme="1"/>
        <rFont val="Arial"/>
        <family val="2"/>
      </rPr>
      <t>les solutions techniques retenues</t>
    </r>
  </si>
  <si>
    <t>L’ensemble des éléments est transcrit, de façon synthétique, dans un document communicable.</t>
  </si>
  <si>
    <r>
      <rPr>
        <b/>
        <sz val="11"/>
        <color rgb="FFFF0000"/>
        <rFont val="Arial"/>
        <family val="2"/>
      </rPr>
      <t>NOM</t>
    </r>
    <r>
      <rPr>
        <b/>
        <sz val="11"/>
        <color theme="1"/>
        <rFont val="Arial"/>
        <family val="2"/>
      </rPr>
      <t xml:space="preserve"> DU CANDIDAT: </t>
    </r>
  </si>
  <si>
    <r>
      <t xml:space="preserve">Seules les cases </t>
    </r>
    <r>
      <rPr>
        <b/>
        <sz val="14"/>
        <color rgb="FFFF0000"/>
        <rFont val="Arial"/>
        <family val="2"/>
      </rPr>
      <t>JAUNES</t>
    </r>
    <r>
      <rPr>
        <b/>
        <sz val="12"/>
        <color rgb="FFFF0000"/>
        <rFont val="Arial"/>
        <family val="2"/>
      </rPr>
      <t xml:space="preserve"> sont à remplir par la commission d'évaluation</t>
    </r>
  </si>
  <si>
    <t>BTS BATIMENT
U42
Annexe 5: Aide à l'évaluation</t>
  </si>
  <si>
    <r>
      <t xml:space="preserve">Identifier </t>
    </r>
    <r>
      <rPr>
        <sz val="16"/>
        <color theme="1"/>
        <rFont val="Arial"/>
        <family val="2"/>
      </rPr>
      <t>les caractéristiques administratives d’un dossier</t>
    </r>
  </si>
  <si>
    <r>
      <t xml:space="preserve">Identifier </t>
    </r>
    <r>
      <rPr>
        <sz val="16"/>
        <color theme="1"/>
        <rFont val="Arial"/>
        <family val="2"/>
      </rPr>
      <t>les caractéristiques architecturales et techniques de l’ouvrage à réaliser</t>
    </r>
  </si>
  <si>
    <r>
      <t xml:space="preserve">Repérer </t>
    </r>
    <r>
      <rPr>
        <sz val="16"/>
        <color theme="1"/>
        <rFont val="Arial"/>
        <family val="2"/>
      </rPr>
      <t>les contraintes de site et environnementales</t>
    </r>
  </si>
  <si>
    <r>
      <t xml:space="preserve">Lister </t>
    </r>
    <r>
      <rPr>
        <sz val="16"/>
        <color theme="1"/>
        <rFont val="Arial"/>
        <family val="2"/>
      </rPr>
      <t>les informations complémentaires à rechercher</t>
    </r>
  </si>
  <si>
    <r>
      <t xml:space="preserve">Mettre </t>
    </r>
    <r>
      <rPr>
        <sz val="16"/>
        <color theme="1"/>
        <rFont val="Arial"/>
        <family val="2"/>
      </rPr>
      <t>en forme une note de synthèse</t>
    </r>
  </si>
  <si>
    <r>
      <t xml:space="preserve">Identifier </t>
    </r>
    <r>
      <rPr>
        <sz val="16"/>
        <color theme="1"/>
        <rFont val="Arial"/>
        <family val="2"/>
      </rPr>
      <t>les éléments de la structure porteuse du bâtiment</t>
    </r>
  </si>
  <si>
    <r>
      <t xml:space="preserve">Décrire </t>
    </r>
    <r>
      <rPr>
        <sz val="16"/>
        <color theme="1"/>
        <rFont val="Arial"/>
        <family val="2"/>
      </rPr>
      <t>le fonctionnement mécanique de la structure du bâtiment</t>
    </r>
  </si>
  <si>
    <r>
      <t xml:space="preserve">Schématiser </t>
    </r>
    <r>
      <rPr>
        <sz val="16"/>
        <color theme="1"/>
        <rFont val="Arial"/>
        <family val="2"/>
      </rPr>
      <t>la structure du bâtiment</t>
    </r>
  </si>
  <si>
    <r>
      <t xml:space="preserve">Recenser </t>
    </r>
    <r>
      <rPr>
        <sz val="16"/>
        <color theme="1"/>
        <rFont val="Arial"/>
        <family val="2"/>
      </rPr>
      <t>les incohérences ou les oublis éventuels et proposer des solutions de remédiation</t>
    </r>
  </si>
  <si>
    <r>
      <t xml:space="preserve">Présenter </t>
    </r>
    <r>
      <rPr>
        <sz val="16"/>
        <color theme="1"/>
        <rFont val="Arial"/>
        <family val="2"/>
      </rPr>
      <t>et justifier le résultat de l’analyse</t>
    </r>
  </si>
  <si>
    <r>
      <t xml:space="preserve">Identifier </t>
    </r>
    <r>
      <rPr>
        <sz val="16"/>
        <color theme="1"/>
        <rFont val="Arial"/>
        <family val="2"/>
      </rPr>
      <t>les contraintes techniques et les exigences réglementaires</t>
    </r>
  </si>
  <si>
    <r>
      <t xml:space="preserve">Inventorier </t>
    </r>
    <r>
      <rPr>
        <sz val="16"/>
        <color theme="1"/>
        <rFont val="Arial"/>
        <family val="2"/>
      </rPr>
      <t>les différentes solutions techniques</t>
    </r>
  </si>
  <si>
    <r>
      <t xml:space="preserve">Élaborer </t>
    </r>
    <r>
      <rPr>
        <sz val="16"/>
        <color theme="1"/>
        <rFont val="Arial"/>
        <family val="2"/>
      </rPr>
      <t xml:space="preserve">ou </t>
    </r>
    <r>
      <rPr>
        <b/>
        <sz val="16"/>
        <color theme="1"/>
        <rFont val="Arial"/>
        <family val="2"/>
      </rPr>
      <t xml:space="preserve">modifier </t>
    </r>
    <r>
      <rPr>
        <sz val="16"/>
        <color theme="1"/>
        <rFont val="Arial"/>
        <family val="2"/>
      </rPr>
      <t>des solutions techniques</t>
    </r>
  </si>
  <si>
    <r>
      <t xml:space="preserve">Dessiner </t>
    </r>
    <r>
      <rPr>
        <sz val="16"/>
        <color theme="1"/>
        <rFont val="Arial"/>
        <family val="2"/>
      </rPr>
      <t>les solutions techniques retenues</t>
    </r>
  </si>
  <si>
    <r>
      <t xml:space="preserve">Décoder </t>
    </r>
    <r>
      <rPr>
        <sz val="16"/>
        <color theme="1"/>
        <rFont val="Arial"/>
        <family val="2"/>
      </rPr>
      <t>les plans du dossier marché pour en extraire les informations nécessaires</t>
    </r>
  </si>
  <si>
    <r>
      <t xml:space="preserve">Produire </t>
    </r>
    <r>
      <rPr>
        <sz val="16"/>
        <color theme="1"/>
        <rFont val="Arial"/>
        <family val="2"/>
      </rPr>
      <t>les plans d’exécution d’ouvrage ou de partie d’ouvrage</t>
    </r>
  </si>
  <si>
    <r>
      <t xml:space="preserve">Garantir </t>
    </r>
    <r>
      <rPr>
        <sz val="16"/>
        <color theme="1"/>
        <rFont val="Arial"/>
        <family val="2"/>
      </rPr>
      <t>la traçabilité (gestion et suivi) des documents produits</t>
    </r>
  </si>
  <si>
    <r>
      <t xml:space="preserve">NOM </t>
    </r>
    <r>
      <rPr>
        <b/>
        <sz val="12"/>
        <rFont val="Arial"/>
        <family val="2"/>
      </rPr>
      <t xml:space="preserve">DU CANDIDAT:  </t>
    </r>
    <r>
      <rPr>
        <b/>
        <sz val="12"/>
        <color rgb="FFFF0000"/>
        <rFont val="Arial"/>
        <family val="2"/>
      </rPr>
      <t xml:space="preserve">
PRENOM </t>
    </r>
    <r>
      <rPr>
        <b/>
        <sz val="12"/>
        <color theme="1"/>
        <rFont val="Arial"/>
        <family val="2"/>
      </rPr>
      <t>DU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theme="1"/>
        <rFont val="Arial"/>
        <family val="2"/>
      </rPr>
      <t xml:space="preserve">CANDIDAT:  </t>
    </r>
  </si>
  <si>
    <t>EVALUE</t>
  </si>
  <si>
    <t>X</t>
  </si>
  <si>
    <t>Chaque comp est évaluée</t>
  </si>
  <si>
    <t>CTRL CMP</t>
  </si>
  <si>
    <t>OUI</t>
  </si>
  <si>
    <t>ATTENTION, si le symbole ◄ apparait dans cette colonne, l'évaluation est mal renseignée sur la ligne</t>
  </si>
  <si>
    <t>Compétences</t>
  </si>
  <si>
    <t>x</t>
  </si>
  <si>
    <t>Plus de 2/3 des indicateurs (lignes) doivent être évalués</t>
  </si>
  <si>
    <t>Chaque compétence DOIT être évaluée</t>
  </si>
  <si>
    <t>SESSION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</si>
</sst>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1"/>
      <color rgb="FFFF0000"/>
      <name val="Arial"/>
      <family val="2"/>
    </font>
    <font>
      <b/>
      <sz val="12"/>
      <color rgb="FFFF0000"/>
      <name val="Arial"/>
      <family val="2"/>
    </font>
    <font>
      <b/>
      <sz val="20"/>
      <color theme="1"/>
      <name val="Arial"/>
      <family val="2"/>
    </font>
    <font>
      <sz val="11"/>
      <color rgb="FFFF0000"/>
      <name val="Arial"/>
      <family val="2"/>
    </font>
    <font>
      <b/>
      <i/>
      <sz val="12"/>
      <color theme="1"/>
      <name val="Arial"/>
      <family val="2"/>
    </font>
    <font>
      <sz val="9"/>
      <color rgb="FFFF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2"/>
      <color theme="1"/>
      <name val="Arial"/>
      <family val="2"/>
    </font>
    <font>
      <b/>
      <sz val="11"/>
      <color indexed="10"/>
      <name val="Arial"/>
      <family val="2"/>
    </font>
    <font>
      <i/>
      <sz val="8"/>
      <color indexed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1"/>
      <color theme="0"/>
      <name val="Arial"/>
      <family val="2"/>
    </font>
    <font>
      <sz val="14"/>
      <color rgb="FFFF0000"/>
      <name val="Arial"/>
      <family val="2"/>
    </font>
    <font>
      <b/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3" fillId="0" borderId="0" xfId="0" applyFont="1"/>
    <xf numFmtId="0" fontId="13" fillId="0" borderId="0" xfId="0" applyFont="1" applyAlignment="1">
      <alignment horizontal="center" vertical="center" textRotation="90" wrapText="1"/>
    </xf>
    <xf numFmtId="0" fontId="3" fillId="0" borderId="0" xfId="0" applyFont="1" applyBorder="1"/>
    <xf numFmtId="0" fontId="13" fillId="0" borderId="0" xfId="0" applyFont="1"/>
    <xf numFmtId="0" fontId="13" fillId="0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12" fillId="0" borderId="0" xfId="0" applyFont="1"/>
    <xf numFmtId="0" fontId="10" fillId="0" borderId="0" xfId="0" applyFont="1" applyAlignment="1">
      <alignment horizontal="center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11" xfId="0" applyFont="1" applyFill="1" applyBorder="1" applyAlignment="1" applyProtection="1">
      <alignment horizontal="center" vertical="center"/>
      <protection locked="0"/>
    </xf>
    <xf numFmtId="0" fontId="4" fillId="4" borderId="17" xfId="0" applyFont="1" applyFill="1" applyBorder="1" applyAlignment="1" applyProtection="1">
      <alignment horizontal="center" vertical="center"/>
      <protection locked="0"/>
    </xf>
    <xf numFmtId="0" fontId="4" fillId="4" borderId="12" xfId="0" applyFont="1" applyFill="1" applyBorder="1" applyAlignment="1" applyProtection="1">
      <alignment horizontal="center" vertical="center"/>
      <protection locked="0"/>
    </xf>
    <xf numFmtId="0" fontId="4" fillId="4" borderId="13" xfId="0" applyFont="1" applyFill="1" applyBorder="1" applyAlignment="1" applyProtection="1">
      <alignment horizontal="center" vertical="center"/>
      <protection locked="0"/>
    </xf>
    <xf numFmtId="0" fontId="25" fillId="4" borderId="9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Protection="1">
      <protection locked="0"/>
    </xf>
    <xf numFmtId="0" fontId="25" fillId="4" borderId="11" xfId="0" applyFont="1" applyFill="1" applyBorder="1" applyAlignment="1" applyProtection="1">
      <alignment horizontal="center" vertical="center"/>
      <protection locked="0"/>
    </xf>
    <xf numFmtId="0" fontId="25" fillId="4" borderId="10" xfId="0" applyFont="1" applyFill="1" applyBorder="1" applyAlignment="1" applyProtection="1">
      <alignment horizontal="center" vertical="center" wrapText="1"/>
      <protection locked="0"/>
    </xf>
    <xf numFmtId="0" fontId="25" fillId="4" borderId="13" xfId="0" applyFont="1" applyFill="1" applyBorder="1" applyAlignment="1" applyProtection="1">
      <alignment horizontal="center" vertical="center"/>
      <protection locked="0"/>
    </xf>
    <xf numFmtId="0" fontId="29" fillId="0" borderId="18" xfId="0" applyFont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29" fillId="6" borderId="33" xfId="0" applyFont="1" applyFill="1" applyBorder="1" applyAlignment="1">
      <alignment vertical="center" wrapText="1"/>
    </xf>
    <xf numFmtId="0" fontId="30" fillId="6" borderId="1" xfId="0" applyFont="1" applyFill="1" applyBorder="1" applyAlignment="1">
      <alignment vertical="center" wrapText="1"/>
    </xf>
    <xf numFmtId="0" fontId="29" fillId="6" borderId="34" xfId="0" applyFont="1" applyFill="1" applyBorder="1" applyAlignment="1">
      <alignment vertical="center" wrapText="1"/>
    </xf>
    <xf numFmtId="0" fontId="30" fillId="6" borderId="12" xfId="0" applyFont="1" applyFill="1" applyBorder="1" applyAlignment="1">
      <alignment horizontal="left" vertical="center"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center" vertical="center" textRotation="90" wrapText="1"/>
    </xf>
    <xf numFmtId="0" fontId="30" fillId="0" borderId="0" xfId="0" applyFont="1" applyFill="1" applyAlignment="1">
      <alignment wrapText="1"/>
    </xf>
    <xf numFmtId="0" fontId="29" fillId="3" borderId="38" xfId="0" applyFont="1" applyFill="1" applyBorder="1" applyAlignment="1">
      <alignment horizontal="center" vertical="center" wrapText="1"/>
    </xf>
    <xf numFmtId="0" fontId="30" fillId="0" borderId="16" xfId="0" applyFont="1" applyBorder="1" applyAlignment="1">
      <alignment wrapText="1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6" fillId="6" borderId="16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vertical="center" wrapText="1"/>
    </xf>
    <xf numFmtId="0" fontId="9" fillId="0" borderId="29" xfId="0" applyFont="1" applyFill="1" applyBorder="1" applyAlignment="1" applyProtection="1">
      <alignment vertical="center" wrapText="1"/>
    </xf>
    <xf numFmtId="0" fontId="3" fillId="0" borderId="29" xfId="0" applyFont="1" applyBorder="1" applyAlignment="1" applyProtection="1">
      <alignment wrapText="1"/>
    </xf>
    <xf numFmtId="0" fontId="3" fillId="0" borderId="0" xfId="0" applyFont="1" applyProtection="1"/>
    <xf numFmtId="0" fontId="10" fillId="0" borderId="29" xfId="0" applyFont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31" fillId="0" borderId="0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11" fillId="0" borderId="45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textRotation="90" wrapText="1"/>
    </xf>
    <xf numFmtId="0" fontId="14" fillId="0" borderId="0" xfId="0" applyFont="1" applyBorder="1" applyAlignment="1" applyProtection="1">
      <alignment horizontal="center" vertical="center" textRotation="90" wrapText="1"/>
    </xf>
    <xf numFmtId="0" fontId="3" fillId="0" borderId="26" xfId="0" applyFont="1" applyFill="1" applyBorder="1" applyAlignment="1" applyProtection="1">
      <alignment horizontal="left" vertical="center" wrapText="1"/>
    </xf>
    <xf numFmtId="9" fontId="5" fillId="5" borderId="1" xfId="1" applyFont="1" applyFill="1" applyBorder="1" applyAlignment="1" applyProtection="1">
      <alignment horizontal="center"/>
    </xf>
    <xf numFmtId="2" fontId="4" fillId="5" borderId="20" xfId="1" applyNumberFormat="1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 textRotation="90" wrapText="1"/>
    </xf>
    <xf numFmtId="0" fontId="7" fillId="0" borderId="0" xfId="0" applyFont="1" applyBorder="1" applyAlignment="1" applyProtection="1">
      <alignment horizontal="center"/>
    </xf>
    <xf numFmtId="0" fontId="4" fillId="0" borderId="33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left" vertical="center"/>
    </xf>
    <xf numFmtId="9" fontId="5" fillId="0" borderId="1" xfId="1" applyNumberFormat="1" applyFont="1" applyFill="1" applyBorder="1" applyAlignment="1" applyProtection="1">
      <alignment horizontal="right"/>
    </xf>
    <xf numFmtId="9" fontId="16" fillId="0" borderId="36" xfId="1" applyFont="1" applyFill="1" applyBorder="1" applyAlignment="1" applyProtection="1">
      <alignment horizontal="center"/>
    </xf>
    <xf numFmtId="2" fontId="5" fillId="0" borderId="20" xfId="1" applyNumberFormat="1" applyFont="1" applyFill="1" applyBorder="1" applyAlignment="1" applyProtection="1"/>
    <xf numFmtId="0" fontId="12" fillId="0" borderId="0" xfId="0" applyFont="1" applyBorder="1" applyProtection="1"/>
    <xf numFmtId="9" fontId="12" fillId="0" borderId="0" xfId="0" applyNumberFormat="1" applyFont="1" applyBorder="1" applyAlignment="1" applyProtection="1">
      <alignment horizontal="center"/>
    </xf>
    <xf numFmtId="0" fontId="3" fillId="0" borderId="0" xfId="0" applyFont="1" applyBorder="1" applyProtection="1"/>
    <xf numFmtId="1" fontId="10" fillId="0" borderId="0" xfId="0" applyNumberFormat="1" applyFont="1" applyBorder="1" applyAlignment="1" applyProtection="1">
      <alignment horizontal="center"/>
    </xf>
    <xf numFmtId="9" fontId="5" fillId="0" borderId="1" xfId="1" applyFont="1" applyFill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/>
    </xf>
    <xf numFmtId="0" fontId="5" fillId="6" borderId="12" xfId="0" applyFont="1" applyFill="1" applyBorder="1" applyAlignment="1" applyProtection="1">
      <alignment vertical="center" wrapText="1"/>
    </xf>
    <xf numFmtId="9" fontId="5" fillId="5" borderId="1" xfId="0" applyNumberFormat="1" applyFont="1" applyFill="1" applyBorder="1" applyAlignment="1" applyProtection="1">
      <alignment horizontal="center"/>
    </xf>
    <xf numFmtId="9" fontId="5" fillId="0" borderId="1" xfId="0" applyNumberFormat="1" applyFont="1" applyFill="1" applyBorder="1" applyAlignment="1" applyProtection="1">
      <alignment horizontal="right"/>
    </xf>
    <xf numFmtId="9" fontId="16" fillId="0" borderId="36" xfId="1" applyFont="1" applyBorder="1" applyAlignment="1" applyProtection="1">
      <alignment horizontal="center"/>
    </xf>
    <xf numFmtId="9" fontId="5" fillId="0" borderId="1" xfId="0" applyNumberFormat="1" applyFont="1" applyFill="1" applyBorder="1" applyAlignment="1" applyProtection="1"/>
    <xf numFmtId="0" fontId="5" fillId="6" borderId="1" xfId="0" applyFont="1" applyFill="1" applyBorder="1" applyAlignment="1" applyProtection="1">
      <alignment vertical="center" wrapText="1"/>
    </xf>
    <xf numFmtId="9" fontId="5" fillId="0" borderId="1" xfId="1" applyFont="1" applyFill="1" applyBorder="1" applyAlignment="1" applyProtection="1"/>
    <xf numFmtId="0" fontId="4" fillId="0" borderId="34" xfId="0" applyFont="1" applyBorder="1" applyAlignment="1" applyProtection="1">
      <alignment vertical="center" wrapText="1"/>
    </xf>
    <xf numFmtId="0" fontId="5" fillId="0" borderId="12" xfId="0" applyFont="1" applyBorder="1" applyAlignment="1" applyProtection="1">
      <alignment vertical="center" wrapText="1"/>
    </xf>
    <xf numFmtId="0" fontId="4" fillId="0" borderId="44" xfId="0" applyFont="1" applyBorder="1" applyAlignment="1" applyProtection="1">
      <alignment vertical="center" wrapText="1"/>
    </xf>
    <xf numFmtId="0" fontId="5" fillId="0" borderId="31" xfId="0" applyFont="1" applyBorder="1" applyAlignment="1" applyProtection="1">
      <alignment vertical="center" wrapText="1"/>
    </xf>
    <xf numFmtId="9" fontId="5" fillId="0" borderId="31" xfId="0" applyNumberFormat="1" applyFont="1" applyFill="1" applyBorder="1" applyAlignment="1" applyProtection="1"/>
    <xf numFmtId="9" fontId="16" fillId="0" borderId="46" xfId="1" applyFont="1" applyBorder="1" applyAlignment="1" applyProtection="1">
      <alignment horizontal="center"/>
    </xf>
    <xf numFmtId="0" fontId="18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0" fontId="13" fillId="0" borderId="0" xfId="0" applyFont="1" applyBorder="1" applyProtection="1"/>
    <xf numFmtId="0" fontId="2" fillId="0" borderId="0" xfId="0" applyFont="1" applyBorder="1" applyAlignment="1" applyProtection="1"/>
    <xf numFmtId="0" fontId="32" fillId="0" borderId="0" xfId="0" applyFont="1" applyBorder="1" applyAlignment="1" applyProtection="1">
      <alignment horizontal="center" vertical="center"/>
    </xf>
    <xf numFmtId="165" fontId="3" fillId="0" borderId="0" xfId="0" applyNumberFormat="1" applyFont="1" applyBorder="1" applyAlignment="1" applyProtection="1">
      <alignment horizontal="center" vertical="center"/>
    </xf>
    <xf numFmtId="0" fontId="3" fillId="0" borderId="40" xfId="0" applyFont="1" applyBorder="1" applyProtection="1"/>
    <xf numFmtId="0" fontId="19" fillId="0" borderId="0" xfId="0" applyFont="1" applyBorder="1" applyAlignment="1" applyProtection="1">
      <alignment horizontal="center" vertical="center"/>
    </xf>
    <xf numFmtId="0" fontId="21" fillId="0" borderId="4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top" wrapText="1"/>
    </xf>
    <xf numFmtId="0" fontId="19" fillId="0" borderId="26" xfId="0" applyFont="1" applyFill="1" applyBorder="1" applyAlignment="1" applyProtection="1">
      <alignment vertical="top" wrapText="1"/>
    </xf>
    <xf numFmtId="0" fontId="19" fillId="0" borderId="0" xfId="0" applyFont="1" applyBorder="1" applyAlignment="1" applyProtection="1">
      <alignment horizontal="center" vertical="top" wrapText="1"/>
    </xf>
    <xf numFmtId="0" fontId="20" fillId="0" borderId="7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23" fillId="0" borderId="29" xfId="0" applyFont="1" applyBorder="1" applyAlignment="1" applyProtection="1">
      <alignment vertical="center"/>
    </xf>
    <xf numFmtId="0" fontId="19" fillId="0" borderId="35" xfId="0" applyFont="1" applyBorder="1" applyAlignment="1" applyProtection="1">
      <alignment horizontal="center" vertical="center"/>
    </xf>
    <xf numFmtId="0" fontId="13" fillId="0" borderId="35" xfId="0" applyFont="1" applyBorder="1" applyProtection="1"/>
    <xf numFmtId="0" fontId="2" fillId="0" borderId="35" xfId="0" applyFont="1" applyBorder="1" applyAlignment="1" applyProtection="1"/>
    <xf numFmtId="0" fontId="12" fillId="0" borderId="35" xfId="0" applyFont="1" applyBorder="1" applyProtection="1"/>
    <xf numFmtId="0" fontId="3" fillId="0" borderId="35" xfId="0" applyFont="1" applyBorder="1" applyProtection="1"/>
    <xf numFmtId="0" fontId="10" fillId="0" borderId="35" xfId="0" applyFont="1" applyBorder="1" applyAlignment="1" applyProtection="1">
      <alignment horizontal="center"/>
    </xf>
    <xf numFmtId="0" fontId="3" fillId="0" borderId="39" xfId="0" applyFont="1" applyBorder="1" applyProtection="1"/>
    <xf numFmtId="0" fontId="7" fillId="0" borderId="4" xfId="0" applyFont="1" applyBorder="1" applyAlignment="1" applyProtection="1">
      <alignment vertical="center"/>
    </xf>
    <xf numFmtId="2" fontId="32" fillId="0" borderId="0" xfId="0" applyNumberFormat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25" fillId="4" borderId="47" xfId="0" applyFont="1" applyFill="1" applyBorder="1" applyAlignment="1" applyProtection="1">
      <alignment horizontal="center" vertical="top" wrapText="1"/>
      <protection locked="0"/>
    </xf>
    <xf numFmtId="0" fontId="25" fillId="4" borderId="48" xfId="0" applyFont="1" applyFill="1" applyBorder="1" applyAlignment="1" applyProtection="1">
      <alignment horizontal="center" vertical="top" wrapText="1"/>
      <protection locked="0"/>
    </xf>
    <xf numFmtId="0" fontId="25" fillId="4" borderId="49" xfId="0" applyFont="1" applyFill="1" applyBorder="1" applyAlignment="1" applyProtection="1">
      <alignment horizontal="center" vertical="top" wrapText="1"/>
      <protection locked="0"/>
    </xf>
    <xf numFmtId="0" fontId="25" fillId="4" borderId="26" xfId="0" applyFont="1" applyFill="1" applyBorder="1" applyAlignment="1" applyProtection="1">
      <alignment horizontal="center" vertical="top" wrapText="1"/>
      <protection locked="0"/>
    </xf>
    <xf numFmtId="0" fontId="25" fillId="4" borderId="0" xfId="0" applyFont="1" applyFill="1" applyBorder="1" applyAlignment="1" applyProtection="1">
      <alignment horizontal="center" vertical="top" wrapText="1"/>
      <protection locked="0"/>
    </xf>
    <xf numFmtId="0" fontId="25" fillId="4" borderId="40" xfId="0" applyFont="1" applyFill="1" applyBorder="1" applyAlignment="1" applyProtection="1">
      <alignment horizontal="center" vertical="top" wrapText="1"/>
      <protection locked="0"/>
    </xf>
    <xf numFmtId="0" fontId="25" fillId="4" borderId="38" xfId="0" applyFont="1" applyFill="1" applyBorder="1" applyAlignment="1" applyProtection="1">
      <alignment horizontal="center" vertical="top" wrapText="1"/>
      <protection locked="0"/>
    </xf>
    <xf numFmtId="0" fontId="25" fillId="4" borderId="35" xfId="0" applyFont="1" applyFill="1" applyBorder="1" applyAlignment="1" applyProtection="1">
      <alignment horizontal="center" vertical="top" wrapText="1"/>
      <protection locked="0"/>
    </xf>
    <xf numFmtId="0" fontId="25" fillId="4" borderId="39" xfId="0" applyFont="1" applyFill="1" applyBorder="1" applyAlignment="1" applyProtection="1">
      <alignment horizontal="center" vertical="top" wrapText="1"/>
      <protection locked="0"/>
    </xf>
    <xf numFmtId="0" fontId="25" fillId="4" borderId="14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Protection="1">
      <protection locked="0"/>
    </xf>
    <xf numFmtId="0" fontId="4" fillId="5" borderId="21" xfId="0" applyFont="1" applyFill="1" applyBorder="1" applyAlignment="1" applyProtection="1">
      <alignment horizontal="left" vertical="center" wrapText="1"/>
    </xf>
    <xf numFmtId="0" fontId="4" fillId="5" borderId="27" xfId="0" applyFont="1" applyFill="1" applyBorder="1" applyAlignment="1" applyProtection="1">
      <alignment horizontal="left" vertical="center" wrapText="1"/>
    </xf>
    <xf numFmtId="0" fontId="4" fillId="5" borderId="8" xfId="0" applyFont="1" applyFill="1" applyBorder="1" applyAlignment="1" applyProtection="1">
      <alignment horizontal="left" vertical="center" wrapText="1"/>
    </xf>
    <xf numFmtId="0" fontId="4" fillId="5" borderId="7" xfId="0" applyFont="1" applyFill="1" applyBorder="1" applyAlignment="1" applyProtection="1">
      <alignment horizontal="left" vertical="center" wrapText="1"/>
    </xf>
    <xf numFmtId="0" fontId="20" fillId="3" borderId="5" xfId="0" applyFont="1" applyFill="1" applyBorder="1" applyAlignment="1" applyProtection="1">
      <alignment horizontal="center" vertical="center"/>
    </xf>
    <xf numFmtId="0" fontId="20" fillId="3" borderId="24" xfId="0" applyFont="1" applyFill="1" applyBorder="1" applyAlignment="1" applyProtection="1">
      <alignment horizontal="center" vertical="center"/>
    </xf>
    <xf numFmtId="0" fontId="20" fillId="3" borderId="25" xfId="0" applyFont="1" applyFill="1" applyBorder="1" applyAlignment="1" applyProtection="1">
      <alignment horizontal="center" vertical="center"/>
    </xf>
    <xf numFmtId="0" fontId="22" fillId="0" borderId="26" xfId="0" applyFont="1" applyBorder="1" applyAlignment="1" applyProtection="1">
      <alignment horizontal="right" vertical="center"/>
    </xf>
    <xf numFmtId="0" fontId="22" fillId="0" borderId="0" xfId="0" applyFont="1" applyBorder="1" applyAlignment="1" applyProtection="1">
      <alignment horizontal="right" vertical="center"/>
    </xf>
    <xf numFmtId="0" fontId="25" fillId="4" borderId="28" xfId="0" applyFont="1" applyFill="1" applyBorder="1" applyAlignment="1" applyProtection="1">
      <alignment horizontal="center" vertical="center"/>
      <protection locked="0"/>
    </xf>
    <xf numFmtId="0" fontId="25" fillId="4" borderId="29" xfId="0" applyFont="1" applyFill="1" applyBorder="1" applyAlignment="1" applyProtection="1">
      <alignment horizontal="center" vertical="center"/>
      <protection locked="0"/>
    </xf>
    <xf numFmtId="0" fontId="25" fillId="4" borderId="30" xfId="0" applyFont="1" applyFill="1" applyBorder="1" applyAlignment="1" applyProtection="1">
      <alignment horizontal="center" vertical="center"/>
      <protection locked="0"/>
    </xf>
    <xf numFmtId="0" fontId="25" fillId="4" borderId="26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Border="1" applyAlignment="1" applyProtection="1">
      <alignment horizontal="center" vertical="center"/>
      <protection locked="0"/>
    </xf>
    <xf numFmtId="0" fontId="25" fillId="4" borderId="40" xfId="0" applyFont="1" applyFill="1" applyBorder="1" applyAlignment="1" applyProtection="1">
      <alignment horizontal="center" vertical="center"/>
      <protection locked="0"/>
    </xf>
    <xf numFmtId="0" fontId="25" fillId="4" borderId="38" xfId="0" applyFont="1" applyFill="1" applyBorder="1" applyAlignment="1" applyProtection="1">
      <alignment horizontal="center" vertical="center"/>
      <protection locked="0"/>
    </xf>
    <xf numFmtId="0" fontId="25" fillId="4" borderId="35" xfId="0" applyFont="1" applyFill="1" applyBorder="1" applyAlignment="1" applyProtection="1">
      <alignment horizontal="center" vertical="center"/>
      <protection locked="0"/>
    </xf>
    <xf numFmtId="0" fontId="25" fillId="4" borderId="39" xfId="0" applyFont="1" applyFill="1" applyBorder="1" applyAlignment="1" applyProtection="1">
      <alignment horizontal="center" vertical="center"/>
      <protection locked="0"/>
    </xf>
    <xf numFmtId="0" fontId="17" fillId="7" borderId="28" xfId="0" applyFont="1" applyFill="1" applyBorder="1" applyAlignment="1" applyProtection="1">
      <alignment horizontal="center" vertical="center" wrapText="1"/>
    </xf>
    <xf numFmtId="0" fontId="17" fillId="7" borderId="29" xfId="0" applyFont="1" applyFill="1" applyBorder="1" applyAlignment="1" applyProtection="1">
      <alignment horizontal="center" vertical="center" wrapText="1"/>
    </xf>
    <xf numFmtId="0" fontId="26" fillId="0" borderId="26" xfId="0" applyFont="1" applyBorder="1" applyAlignment="1" applyProtection="1">
      <alignment horizontal="right" vertical="center"/>
    </xf>
    <xf numFmtId="0" fontId="26" fillId="0" borderId="0" xfId="0" applyFont="1" applyBorder="1" applyAlignment="1" applyProtection="1">
      <alignment horizontal="right" vertical="center"/>
    </xf>
    <xf numFmtId="0" fontId="20" fillId="0" borderId="26" xfId="0" applyFont="1" applyBorder="1" applyAlignment="1" applyProtection="1">
      <alignment horizontal="right" vertical="center"/>
    </xf>
    <xf numFmtId="0" fontId="20" fillId="0" borderId="0" xfId="0" applyFont="1" applyBorder="1" applyAlignment="1" applyProtection="1">
      <alignment horizontal="right" vertical="center"/>
    </xf>
    <xf numFmtId="2" fontId="8" fillId="0" borderId="2" xfId="0" applyNumberFormat="1" applyFont="1" applyBorder="1" applyAlignment="1" applyProtection="1">
      <alignment horizontal="center" vertical="center"/>
    </xf>
    <xf numFmtId="2" fontId="8" fillId="0" borderId="3" xfId="0" applyNumberFormat="1" applyFont="1" applyBorder="1" applyAlignment="1" applyProtection="1">
      <alignment horizontal="center" vertical="center"/>
    </xf>
    <xf numFmtId="0" fontId="23" fillId="0" borderId="26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left" vertical="center" wrapText="1"/>
      <protection locked="0"/>
    </xf>
    <xf numFmtId="0" fontId="9" fillId="4" borderId="3" xfId="0" applyFont="1" applyFill="1" applyBorder="1" applyAlignment="1" applyProtection="1">
      <alignment horizontal="left" vertical="center" wrapText="1"/>
      <protection locked="0"/>
    </xf>
    <xf numFmtId="0" fontId="9" fillId="4" borderId="4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center" vertical="top"/>
    </xf>
    <xf numFmtId="0" fontId="8" fillId="0" borderId="40" xfId="0" applyFont="1" applyBorder="1" applyAlignment="1" applyProtection="1">
      <alignment horizontal="center" vertical="top"/>
    </xf>
    <xf numFmtId="164" fontId="21" fillId="4" borderId="2" xfId="0" applyNumberFormat="1" applyFont="1" applyFill="1" applyBorder="1" applyAlignment="1" applyProtection="1">
      <alignment horizontal="center" vertical="center"/>
      <protection locked="0"/>
    </xf>
    <xf numFmtId="164" fontId="21" fillId="4" borderId="3" xfId="0" applyNumberFormat="1" applyFont="1" applyFill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</xf>
    <xf numFmtId="0" fontId="20" fillId="0" borderId="3" xfId="0" applyFont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center" vertical="center"/>
    </xf>
    <xf numFmtId="0" fontId="20" fillId="0" borderId="5" xfId="0" applyFont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</xf>
    <xf numFmtId="0" fontId="33" fillId="0" borderId="28" xfId="0" applyFont="1" applyBorder="1" applyAlignment="1" applyProtection="1">
      <alignment horizontal="center" vertical="center"/>
    </xf>
    <xf numFmtId="0" fontId="33" fillId="0" borderId="29" xfId="0" applyFont="1" applyBorder="1" applyAlignment="1" applyProtection="1">
      <alignment horizontal="center" vertical="center"/>
    </xf>
    <xf numFmtId="9" fontId="27" fillId="0" borderId="26" xfId="0" applyNumberFormat="1" applyFont="1" applyBorder="1" applyAlignment="1" applyProtection="1">
      <alignment horizontal="center" vertical="center"/>
    </xf>
    <xf numFmtId="9" fontId="27" fillId="0" borderId="0" xfId="0" applyNumberFormat="1" applyFont="1" applyBorder="1" applyAlignment="1" applyProtection="1">
      <alignment horizontal="center" vertical="center"/>
    </xf>
    <xf numFmtId="0" fontId="15" fillId="4" borderId="41" xfId="0" applyFont="1" applyFill="1" applyBorder="1" applyAlignment="1" applyProtection="1">
      <alignment horizontal="center" vertical="center" wrapText="1"/>
      <protection locked="0"/>
    </xf>
    <xf numFmtId="0" fontId="15" fillId="4" borderId="42" xfId="0" applyFont="1" applyFill="1" applyBorder="1" applyAlignment="1" applyProtection="1">
      <alignment horizontal="center" vertical="center" wrapText="1"/>
      <protection locked="0"/>
    </xf>
    <xf numFmtId="0" fontId="15" fillId="4" borderId="43" xfId="0" applyFont="1" applyFill="1" applyBorder="1" applyAlignment="1" applyProtection="1">
      <alignment horizontal="center" vertical="center" wrapText="1"/>
      <protection locked="0"/>
    </xf>
    <xf numFmtId="0" fontId="2" fillId="4" borderId="41" xfId="0" applyFont="1" applyFill="1" applyBorder="1" applyAlignment="1" applyProtection="1">
      <alignment horizontal="center" vertical="center"/>
      <protection locked="0"/>
    </xf>
    <xf numFmtId="0" fontId="2" fillId="4" borderId="42" xfId="0" applyFont="1" applyFill="1" applyBorder="1" applyAlignment="1" applyProtection="1">
      <alignment horizontal="center" vertical="center"/>
      <protection locked="0"/>
    </xf>
    <xf numFmtId="0" fontId="2" fillId="4" borderId="43" xfId="0" applyFont="1" applyFill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9" fillId="5" borderId="23" xfId="0" applyFont="1" applyFill="1" applyBorder="1" applyAlignment="1">
      <alignment horizontal="left" vertical="center" wrapText="1"/>
    </xf>
    <xf numFmtId="0" fontId="29" fillId="5" borderId="22" xfId="0" applyFont="1" applyFill="1" applyBorder="1" applyAlignment="1">
      <alignment horizontal="left" vertical="center" wrapText="1"/>
    </xf>
    <xf numFmtId="0" fontId="29" fillId="5" borderId="21" xfId="0" applyFont="1" applyFill="1" applyBorder="1" applyAlignment="1">
      <alignment horizontal="left" vertical="center" wrapText="1"/>
    </xf>
    <xf numFmtId="0" fontId="29" fillId="5" borderId="27" xfId="0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15"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rgb="FFFF8989"/>
        </patternFill>
      </fill>
    </dxf>
  </dxfs>
  <tableStyles count="0" defaultTableStyle="TableStyleMedium2" defaultPivotStyle="PivotStyleLight16"/>
  <colors>
    <mruColors>
      <color rgb="FFFFFF99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47624</xdr:colOff>
      <xdr:row>23</xdr:row>
      <xdr:rowOff>115093</xdr:rowOff>
    </xdr:from>
    <xdr:to>
      <xdr:col>7</xdr:col>
      <xdr:colOff>222249</xdr:colOff>
      <xdr:row>23</xdr:row>
      <xdr:rowOff>317500</xdr:rowOff>
    </xdr:to>
    <xdr:sp macro="" textlink="">
      <xdr:nvSpPr>
        <xdr:cNvPr id="5" name="Flèche à angle droi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0398124" y="7179468"/>
          <a:ext cx="174625" cy="202407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 editAs="oneCell">
    <xdr:from>
      <xdr:col>9</xdr:col>
      <xdr:colOff>153420</xdr:colOff>
      <xdr:row>25</xdr:row>
      <xdr:rowOff>11907</xdr:rowOff>
    </xdr:from>
    <xdr:to>
      <xdr:col>16</xdr:col>
      <xdr:colOff>5396252</xdr:colOff>
      <xdr:row>37</xdr:row>
      <xdr:rowOff>239483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802531B-175B-4B50-83B3-232523C2351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59420" y="7917657"/>
          <a:ext cx="7002236" cy="47029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588818</xdr:colOff>
      <xdr:row>1</xdr:row>
      <xdr:rowOff>24121</xdr:rowOff>
    </xdr:from>
    <xdr:to>
      <xdr:col>1</xdr:col>
      <xdr:colOff>6143869</xdr:colOff>
      <xdr:row>1</xdr:row>
      <xdr:rowOff>5172696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0A0DD04-9354-4956-A3E3-7ABA9730AC0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8818" y="959303"/>
          <a:ext cx="10230963" cy="5154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38"/>
  <sheetViews>
    <sheetView zoomScale="80" zoomScaleNormal="80" zoomScaleSheetLayoutView="80" zoomScalePageLayoutView="60" workbookViewId="0">
      <selection activeCell="Q3" sqref="Q3:Q8"/>
    </sheetView>
  </sheetViews>
  <sheetFormatPr baseColWidth="10" defaultColWidth="11.5546875" defaultRowHeight="13.8" x14ac:dyDescent="0.25"/>
  <cols>
    <col min="1" max="1" width="91.44140625" style="4" customWidth="1"/>
    <col min="2" max="2" width="61.109375" style="5" hidden="1" customWidth="1"/>
    <col min="3" max="3" width="17.5546875" style="6" customWidth="1"/>
    <col min="4" max="7" width="4.109375" style="1" customWidth="1"/>
    <col min="8" max="8" width="2.88671875" style="3" customWidth="1"/>
    <col min="9" max="9" width="12.109375" style="6" bestFit="1" customWidth="1"/>
    <col min="10" max="10" width="12.5546875" style="4" bestFit="1" customWidth="1"/>
    <col min="11" max="11" width="12.44140625" style="7" bestFit="1" customWidth="1"/>
    <col min="12" max="12" width="3" style="8" hidden="1" customWidth="1"/>
    <col min="13" max="13" width="6.44140625" style="8" hidden="1" customWidth="1"/>
    <col min="14" max="14" width="14" style="1" hidden="1" customWidth="1"/>
    <col min="15" max="15" width="6.88671875" style="1" hidden="1" customWidth="1"/>
    <col min="16" max="16" width="17.21875" style="9" hidden="1" customWidth="1"/>
    <col min="17" max="17" width="86.33203125" style="1" customWidth="1"/>
    <col min="18" max="16384" width="11.5546875" style="1"/>
  </cols>
  <sheetData>
    <row r="1" spans="1:17" ht="75" customHeight="1" thickBot="1" x14ac:dyDescent="0.3">
      <c r="A1" s="34" t="s">
        <v>37</v>
      </c>
      <c r="B1" s="35" t="s">
        <v>56</v>
      </c>
      <c r="C1" s="149" t="s">
        <v>76</v>
      </c>
      <c r="D1" s="150"/>
      <c r="E1" s="150"/>
      <c r="F1" s="150"/>
      <c r="G1" s="150"/>
      <c r="H1" s="150"/>
      <c r="I1" s="150"/>
      <c r="J1" s="150"/>
      <c r="K1" s="151"/>
      <c r="L1" s="36"/>
      <c r="M1" s="36"/>
      <c r="N1" s="37" t="s">
        <v>79</v>
      </c>
      <c r="O1" s="38"/>
      <c r="P1" s="39"/>
      <c r="Q1" s="34" t="s">
        <v>87</v>
      </c>
    </row>
    <row r="2" spans="1:17" s="2" customFormat="1" ht="32.25" customHeight="1" thickBot="1" x14ac:dyDescent="0.35">
      <c r="A2" s="40" t="s">
        <v>0</v>
      </c>
      <c r="B2" s="41" t="s">
        <v>1</v>
      </c>
      <c r="C2" s="42" t="s">
        <v>77</v>
      </c>
      <c r="D2" s="42">
        <v>0</v>
      </c>
      <c r="E2" s="42">
        <v>1</v>
      </c>
      <c r="F2" s="42">
        <v>2</v>
      </c>
      <c r="G2" s="43">
        <v>3</v>
      </c>
      <c r="H2" s="44">
        <f>COUNTIF(H4:H23,"◄")</f>
        <v>0</v>
      </c>
      <c r="I2" s="45" t="s">
        <v>33</v>
      </c>
      <c r="J2" s="46" t="s">
        <v>32</v>
      </c>
      <c r="K2" s="47" t="s">
        <v>35</v>
      </c>
      <c r="L2" s="48" t="s">
        <v>30</v>
      </c>
      <c r="M2" s="48" t="s">
        <v>31</v>
      </c>
      <c r="N2" s="48" t="s">
        <v>80</v>
      </c>
      <c r="O2" s="49"/>
      <c r="P2" s="50"/>
      <c r="Q2" s="105" t="s">
        <v>29</v>
      </c>
    </row>
    <row r="3" spans="1:17" s="2" customFormat="1" ht="22.2" customHeight="1" x14ac:dyDescent="0.25">
      <c r="A3" s="121" t="s">
        <v>9</v>
      </c>
      <c r="B3" s="122"/>
      <c r="C3" s="122"/>
      <c r="D3" s="123"/>
      <c r="E3" s="123"/>
      <c r="F3" s="123"/>
      <c r="G3" s="124"/>
      <c r="H3" s="51"/>
      <c r="I3" s="52">
        <v>0.2</v>
      </c>
      <c r="J3" s="52">
        <f>IF(N3="OK",I3/O$24,0)</f>
        <v>0.2</v>
      </c>
      <c r="K3" s="53">
        <f>SUM(K4:K8)</f>
        <v>4.0000000000000009</v>
      </c>
      <c r="L3" s="54"/>
      <c r="M3" s="54"/>
      <c r="N3" s="55" t="str">
        <f>IF(COUNTIF(C4:C8,"OUI")&gt;0,"OK","PB")</f>
        <v>OK</v>
      </c>
      <c r="O3" s="49"/>
      <c r="P3" s="50"/>
      <c r="Q3" s="165"/>
    </row>
    <row r="4" spans="1:17" ht="22.2" customHeight="1" x14ac:dyDescent="0.3">
      <c r="A4" s="56" t="s">
        <v>38</v>
      </c>
      <c r="B4" s="57" t="s">
        <v>10</v>
      </c>
      <c r="C4" s="33" t="s">
        <v>81</v>
      </c>
      <c r="D4" s="10"/>
      <c r="E4" s="10"/>
      <c r="F4" s="10"/>
      <c r="G4" s="11" t="s">
        <v>78</v>
      </c>
      <c r="H4" s="58" t="str">
        <f>IF(C4="OUI",(IF(L4="","◄","")),"")</f>
        <v/>
      </c>
      <c r="I4" s="59">
        <v>0.2</v>
      </c>
      <c r="J4" s="60">
        <f>IF(M4=0,0,I4/SUM(M$4:M$8))</f>
        <v>0.2</v>
      </c>
      <c r="K4" s="61">
        <f>IF(C4="NON","",(IF(E4&lt;&gt;"",1/3,0)+IF(F4&lt;&gt;"",2/3,0)+IF(G4&lt;&gt;"",1,0))*J4*J$3*20)</f>
        <v>0.80000000000000016</v>
      </c>
      <c r="L4" s="62">
        <f>IF(C4="OUI",IF(COUNTBLANK(D4:G4)=3,1,""),1)</f>
        <v>1</v>
      </c>
      <c r="M4" s="63">
        <f>IF(C4="OUI",I4,0)</f>
        <v>0.2</v>
      </c>
      <c r="N4" s="64"/>
      <c r="O4" s="38"/>
      <c r="P4" s="65"/>
      <c r="Q4" s="166"/>
    </row>
    <row r="5" spans="1:17" ht="22.2" customHeight="1" x14ac:dyDescent="0.3">
      <c r="A5" s="56" t="s">
        <v>39</v>
      </c>
      <c r="B5" s="57" t="s">
        <v>11</v>
      </c>
      <c r="C5" s="33" t="s">
        <v>81</v>
      </c>
      <c r="D5" s="10"/>
      <c r="E5" s="10"/>
      <c r="F5" s="10"/>
      <c r="G5" s="11" t="s">
        <v>78</v>
      </c>
      <c r="H5" s="58" t="str">
        <f t="shared" ref="H5:H23" si="0">IF(C5="OUI",(IF(L5="","◄","")),"")</f>
        <v/>
      </c>
      <c r="I5" s="66">
        <v>0.2</v>
      </c>
      <c r="J5" s="60">
        <f t="shared" ref="J5:J8" si="1">IF(M5=0,0,I5/SUM(M$4:M$8))</f>
        <v>0.2</v>
      </c>
      <c r="K5" s="61">
        <f t="shared" ref="K5:K8" si="2">IF(C5="NON","",(IF(E5&lt;&gt;"",1/3,0)+IF(F5&lt;&gt;"",2/3,0)+IF(G5&lt;&gt;"",1,0))*J5*J$3*20)</f>
        <v>0.80000000000000016</v>
      </c>
      <c r="L5" s="62">
        <f t="shared" ref="L5:L23" si="3">IF(C5="OUI",IF(COUNTBLANK(D5:G5)=3,1,""),1)</f>
        <v>1</v>
      </c>
      <c r="M5" s="63">
        <f t="shared" ref="M5:M23" si="4">IF(C5="OUI",I5,0)</f>
        <v>0.2</v>
      </c>
      <c r="N5" s="64"/>
      <c r="O5" s="38"/>
      <c r="P5" s="67"/>
      <c r="Q5" s="166"/>
    </row>
    <row r="6" spans="1:17" ht="22.2" customHeight="1" x14ac:dyDescent="0.3">
      <c r="A6" s="56" t="s">
        <v>40</v>
      </c>
      <c r="B6" s="57" t="s">
        <v>12</v>
      </c>
      <c r="C6" s="33" t="s">
        <v>81</v>
      </c>
      <c r="D6" s="10"/>
      <c r="E6" s="10"/>
      <c r="F6" s="10"/>
      <c r="G6" s="11" t="s">
        <v>78</v>
      </c>
      <c r="H6" s="58" t="str">
        <f t="shared" si="0"/>
        <v/>
      </c>
      <c r="I6" s="66">
        <v>0.2</v>
      </c>
      <c r="J6" s="60">
        <f t="shared" si="1"/>
        <v>0.2</v>
      </c>
      <c r="K6" s="61">
        <f t="shared" si="2"/>
        <v>0.80000000000000016</v>
      </c>
      <c r="L6" s="62">
        <f t="shared" si="3"/>
        <v>1</v>
      </c>
      <c r="M6" s="63">
        <f t="shared" si="4"/>
        <v>0.2</v>
      </c>
      <c r="N6" s="64"/>
      <c r="O6" s="38"/>
      <c r="P6" s="67"/>
      <c r="Q6" s="166"/>
    </row>
    <row r="7" spans="1:17" ht="22.2" customHeight="1" x14ac:dyDescent="0.3">
      <c r="A7" s="56" t="s">
        <v>41</v>
      </c>
      <c r="B7" s="57" t="s">
        <v>13</v>
      </c>
      <c r="C7" s="33" t="s">
        <v>81</v>
      </c>
      <c r="D7" s="10"/>
      <c r="E7" s="10"/>
      <c r="F7" s="10"/>
      <c r="G7" s="11" t="s">
        <v>78</v>
      </c>
      <c r="H7" s="58" t="str">
        <f t="shared" si="0"/>
        <v/>
      </c>
      <c r="I7" s="66">
        <v>0.2</v>
      </c>
      <c r="J7" s="60">
        <f t="shared" si="1"/>
        <v>0.2</v>
      </c>
      <c r="K7" s="61">
        <f t="shared" si="2"/>
        <v>0.80000000000000016</v>
      </c>
      <c r="L7" s="62">
        <f t="shared" si="3"/>
        <v>1</v>
      </c>
      <c r="M7" s="63">
        <f t="shared" si="4"/>
        <v>0.2</v>
      </c>
      <c r="N7" s="64"/>
      <c r="O7" s="38"/>
      <c r="P7" s="67"/>
      <c r="Q7" s="166"/>
    </row>
    <row r="8" spans="1:17" ht="22.2" customHeight="1" thickBot="1" x14ac:dyDescent="0.35">
      <c r="A8" s="56" t="s">
        <v>42</v>
      </c>
      <c r="B8" s="68" t="s">
        <v>55</v>
      </c>
      <c r="C8" s="33" t="s">
        <v>81</v>
      </c>
      <c r="D8" s="13"/>
      <c r="E8" s="13"/>
      <c r="F8" s="13"/>
      <c r="G8" s="11" t="s">
        <v>78</v>
      </c>
      <c r="H8" s="58" t="str">
        <f t="shared" si="0"/>
        <v/>
      </c>
      <c r="I8" s="66">
        <v>0.2</v>
      </c>
      <c r="J8" s="60">
        <f t="shared" si="1"/>
        <v>0.2</v>
      </c>
      <c r="K8" s="61">
        <f t="shared" si="2"/>
        <v>0.80000000000000016</v>
      </c>
      <c r="L8" s="62">
        <f t="shared" si="3"/>
        <v>1</v>
      </c>
      <c r="M8" s="63">
        <f t="shared" si="4"/>
        <v>0.2</v>
      </c>
      <c r="N8" s="64"/>
      <c r="O8" s="38"/>
      <c r="P8" s="67"/>
      <c r="Q8" s="167"/>
    </row>
    <row r="9" spans="1:17" ht="22.2" customHeight="1" x14ac:dyDescent="0.25">
      <c r="A9" s="121" t="s">
        <v>14</v>
      </c>
      <c r="B9" s="122"/>
      <c r="C9" s="122"/>
      <c r="D9" s="123"/>
      <c r="E9" s="123"/>
      <c r="F9" s="123"/>
      <c r="G9" s="124"/>
      <c r="H9" s="58" t="str">
        <f t="shared" si="0"/>
        <v/>
      </c>
      <c r="I9" s="69">
        <v>0.3</v>
      </c>
      <c r="J9" s="52">
        <f>IF(N9="OK",I9/O$24,0)</f>
        <v>0.3</v>
      </c>
      <c r="K9" s="53">
        <f>SUM(K10:K14)</f>
        <v>6</v>
      </c>
      <c r="L9" s="62">
        <f t="shared" si="3"/>
        <v>1</v>
      </c>
      <c r="M9" s="63"/>
      <c r="N9" s="55" t="str">
        <f>IF(COUNTIF(C10:C14,"OUI")&gt;0,"OK","PB")</f>
        <v>OK</v>
      </c>
      <c r="O9" s="38"/>
      <c r="P9" s="67"/>
      <c r="Q9" s="168"/>
    </row>
    <row r="10" spans="1:17" ht="22.2" customHeight="1" x14ac:dyDescent="0.3">
      <c r="A10" s="56" t="s">
        <v>43</v>
      </c>
      <c r="B10" s="57" t="s">
        <v>15</v>
      </c>
      <c r="C10" s="33" t="s">
        <v>81</v>
      </c>
      <c r="D10" s="10"/>
      <c r="E10" s="10"/>
      <c r="F10" s="10"/>
      <c r="G10" s="11" t="s">
        <v>84</v>
      </c>
      <c r="H10" s="58" t="str">
        <f t="shared" si="0"/>
        <v/>
      </c>
      <c r="I10" s="70">
        <v>0.2</v>
      </c>
      <c r="J10" s="71">
        <f>IF(M10=0,0,I10/SUM(M$10:M$14))</f>
        <v>0.2</v>
      </c>
      <c r="K10" s="61">
        <f>IF(C10="NON","",(IF(E10&lt;&gt;"",1/3,0)+IF(F10&lt;&gt;"",2/3,0)+IF(G10&lt;&gt;"",1,0))*J10*J$9*20)</f>
        <v>1.2</v>
      </c>
      <c r="L10" s="62">
        <f t="shared" si="3"/>
        <v>1</v>
      </c>
      <c r="M10" s="63">
        <f t="shared" si="4"/>
        <v>0.2</v>
      </c>
      <c r="N10" s="64"/>
      <c r="O10" s="38"/>
      <c r="P10" s="67"/>
      <c r="Q10" s="169"/>
    </row>
    <row r="11" spans="1:17" ht="22.2" customHeight="1" x14ac:dyDescent="0.3">
      <c r="A11" s="56" t="s">
        <v>44</v>
      </c>
      <c r="B11" s="57" t="s">
        <v>27</v>
      </c>
      <c r="C11" s="33" t="s">
        <v>81</v>
      </c>
      <c r="D11" s="10"/>
      <c r="E11" s="10"/>
      <c r="F11" s="10"/>
      <c r="G11" s="11" t="s">
        <v>84</v>
      </c>
      <c r="H11" s="58" t="str">
        <f t="shared" si="0"/>
        <v/>
      </c>
      <c r="I11" s="70">
        <v>0.2</v>
      </c>
      <c r="J11" s="71">
        <f>IF(M11=0,0,I11/SUM(M$10:M$14))</f>
        <v>0.2</v>
      </c>
      <c r="K11" s="61">
        <f t="shared" ref="K11:K14" si="5">IF(C11="NON","",(IF(E11&lt;&gt;"",1/3,0)+IF(F11&lt;&gt;"",2/3,0)+IF(G11&lt;&gt;"",1,0))*J11*J$9*20)</f>
        <v>1.2</v>
      </c>
      <c r="L11" s="62">
        <f t="shared" si="3"/>
        <v>1</v>
      </c>
      <c r="M11" s="63">
        <f t="shared" si="4"/>
        <v>0.2</v>
      </c>
      <c r="N11" s="64"/>
      <c r="O11" s="38"/>
      <c r="P11" s="67"/>
      <c r="Q11" s="169"/>
    </row>
    <row r="12" spans="1:17" ht="22.2" customHeight="1" x14ac:dyDescent="0.3">
      <c r="A12" s="56" t="s">
        <v>45</v>
      </c>
      <c r="B12" s="57" t="s">
        <v>16</v>
      </c>
      <c r="C12" s="33" t="s">
        <v>81</v>
      </c>
      <c r="D12" s="10"/>
      <c r="E12" s="10"/>
      <c r="F12" s="10"/>
      <c r="G12" s="11" t="s">
        <v>84</v>
      </c>
      <c r="H12" s="58" t="str">
        <f t="shared" si="0"/>
        <v/>
      </c>
      <c r="I12" s="70">
        <v>0.2</v>
      </c>
      <c r="J12" s="71">
        <f>IF(M12=0,0,I12/SUM(M$10:M$14))</f>
        <v>0.2</v>
      </c>
      <c r="K12" s="61">
        <f t="shared" si="5"/>
        <v>1.2</v>
      </c>
      <c r="L12" s="62">
        <f t="shared" si="3"/>
        <v>1</v>
      </c>
      <c r="M12" s="63">
        <f t="shared" si="4"/>
        <v>0.2</v>
      </c>
      <c r="N12" s="64"/>
      <c r="O12" s="38"/>
      <c r="P12" s="67"/>
      <c r="Q12" s="169"/>
    </row>
    <row r="13" spans="1:17" ht="31.2" customHeight="1" x14ac:dyDescent="0.3">
      <c r="A13" s="56" t="s">
        <v>46</v>
      </c>
      <c r="B13" s="57" t="s">
        <v>17</v>
      </c>
      <c r="C13" s="33" t="s">
        <v>81</v>
      </c>
      <c r="D13" s="10"/>
      <c r="E13" s="10"/>
      <c r="F13" s="10"/>
      <c r="G13" s="11" t="s">
        <v>84</v>
      </c>
      <c r="H13" s="58" t="str">
        <f t="shared" si="0"/>
        <v/>
      </c>
      <c r="I13" s="70">
        <v>0.2</v>
      </c>
      <c r="J13" s="71">
        <f>IF(M13=0,0,I13/SUM(M$10:M$14))</f>
        <v>0.2</v>
      </c>
      <c r="K13" s="61">
        <f t="shared" si="5"/>
        <v>1.2</v>
      </c>
      <c r="L13" s="62">
        <f t="shared" si="3"/>
        <v>1</v>
      </c>
      <c r="M13" s="63">
        <f t="shared" si="4"/>
        <v>0.2</v>
      </c>
      <c r="N13" s="64"/>
      <c r="O13" s="38"/>
      <c r="P13" s="67"/>
      <c r="Q13" s="169"/>
    </row>
    <row r="14" spans="1:17" ht="22.2" customHeight="1" thickBot="1" x14ac:dyDescent="0.35">
      <c r="A14" s="56" t="s">
        <v>53</v>
      </c>
      <c r="B14" s="68" t="s">
        <v>18</v>
      </c>
      <c r="C14" s="33" t="s">
        <v>81</v>
      </c>
      <c r="D14" s="13"/>
      <c r="E14" s="13"/>
      <c r="F14" s="13"/>
      <c r="G14" s="14" t="s">
        <v>84</v>
      </c>
      <c r="H14" s="58" t="str">
        <f t="shared" si="0"/>
        <v/>
      </c>
      <c r="I14" s="66">
        <v>0.2</v>
      </c>
      <c r="J14" s="71">
        <f>IF(M14=0,0,I14/SUM(M$10:M$14))</f>
        <v>0.2</v>
      </c>
      <c r="K14" s="61">
        <f t="shared" si="5"/>
        <v>1.2</v>
      </c>
      <c r="L14" s="62">
        <f t="shared" si="3"/>
        <v>1</v>
      </c>
      <c r="M14" s="63">
        <f t="shared" si="4"/>
        <v>0.2</v>
      </c>
      <c r="N14" s="64"/>
      <c r="O14" s="38"/>
      <c r="P14" s="67"/>
      <c r="Q14" s="170"/>
    </row>
    <row r="15" spans="1:17" ht="22.2" customHeight="1" x14ac:dyDescent="0.25">
      <c r="A15" s="121" t="s">
        <v>19</v>
      </c>
      <c r="B15" s="122"/>
      <c r="C15" s="123"/>
      <c r="D15" s="123"/>
      <c r="E15" s="123"/>
      <c r="F15" s="123"/>
      <c r="G15" s="124"/>
      <c r="H15" s="58" t="str">
        <f t="shared" si="0"/>
        <v/>
      </c>
      <c r="I15" s="69">
        <v>0.25</v>
      </c>
      <c r="J15" s="52">
        <f>IF(N15="OK",I15/O$24,0)</f>
        <v>0.25</v>
      </c>
      <c r="K15" s="53">
        <f>SUM(K16:K19)</f>
        <v>5</v>
      </c>
      <c r="L15" s="62">
        <f t="shared" si="3"/>
        <v>1</v>
      </c>
      <c r="M15" s="63"/>
      <c r="N15" s="55" t="str">
        <f>IF(COUNTIF(C16:C19,"OUI")&gt;0,"OK","PB")</f>
        <v>OK</v>
      </c>
      <c r="O15" s="38"/>
      <c r="P15" s="67"/>
      <c r="Q15" s="168"/>
    </row>
    <row r="16" spans="1:17" ht="22.2" customHeight="1" x14ac:dyDescent="0.3">
      <c r="A16" s="56" t="s">
        <v>47</v>
      </c>
      <c r="B16" s="57" t="s">
        <v>20</v>
      </c>
      <c r="C16" s="33" t="s">
        <v>81</v>
      </c>
      <c r="D16" s="10"/>
      <c r="E16" s="10"/>
      <c r="F16" s="10"/>
      <c r="G16" s="11" t="s">
        <v>84</v>
      </c>
      <c r="H16" s="58" t="str">
        <f t="shared" si="0"/>
        <v/>
      </c>
      <c r="I16" s="72">
        <v>0.2</v>
      </c>
      <c r="J16" s="71">
        <f>IF(M16=0,0,I16/SUM(M$16:M$19))</f>
        <v>0.2</v>
      </c>
      <c r="K16" s="61">
        <f>IF(C16="NON","",(IF(E16&lt;&gt;"",1/3,0)+IF(F16&lt;&gt;"",2/3,0)+IF(G16&lt;&gt;"",1,0))*J16*J$15*20)</f>
        <v>1</v>
      </c>
      <c r="L16" s="62">
        <f t="shared" si="3"/>
        <v>1</v>
      </c>
      <c r="M16" s="63">
        <f t="shared" si="4"/>
        <v>0.2</v>
      </c>
      <c r="N16" s="64"/>
      <c r="O16" s="38"/>
      <c r="P16" s="67"/>
      <c r="Q16" s="169"/>
    </row>
    <row r="17" spans="1:17" ht="22.2" customHeight="1" x14ac:dyDescent="0.3">
      <c r="A17" s="56" t="s">
        <v>48</v>
      </c>
      <c r="B17" s="57" t="s">
        <v>21</v>
      </c>
      <c r="C17" s="33" t="s">
        <v>81</v>
      </c>
      <c r="D17" s="12"/>
      <c r="E17" s="12"/>
      <c r="F17" s="12"/>
      <c r="G17" s="11" t="s">
        <v>84</v>
      </c>
      <c r="H17" s="58" t="str">
        <f t="shared" si="0"/>
        <v/>
      </c>
      <c r="I17" s="72">
        <v>0.3</v>
      </c>
      <c r="J17" s="71">
        <f>IF(M17=0,0,I17/SUM(M$16:M$19))</f>
        <v>0.3</v>
      </c>
      <c r="K17" s="61">
        <f t="shared" ref="K17:K19" si="6">IF(C17="NON","",(IF(E17&lt;&gt;"",1/3,0)+IF(F17&lt;&gt;"",2/3,0)+IF(G17&lt;&gt;"",1,0))*J17*J$15*20)</f>
        <v>1.5</v>
      </c>
      <c r="L17" s="62">
        <f t="shared" si="3"/>
        <v>1</v>
      </c>
      <c r="M17" s="63">
        <f t="shared" si="4"/>
        <v>0.3</v>
      </c>
      <c r="N17" s="64"/>
      <c r="O17" s="38"/>
      <c r="P17" s="67"/>
      <c r="Q17" s="169"/>
    </row>
    <row r="18" spans="1:17" ht="22.2" customHeight="1" x14ac:dyDescent="0.3">
      <c r="A18" s="56" t="s">
        <v>49</v>
      </c>
      <c r="B18" s="73" t="s">
        <v>22</v>
      </c>
      <c r="C18" s="33" t="s">
        <v>81</v>
      </c>
      <c r="D18" s="12"/>
      <c r="E18" s="12"/>
      <c r="F18" s="12"/>
      <c r="G18" s="11" t="s">
        <v>84</v>
      </c>
      <c r="H18" s="58" t="str">
        <f t="shared" si="0"/>
        <v/>
      </c>
      <c r="I18" s="74">
        <v>0.3</v>
      </c>
      <c r="J18" s="71">
        <f>IF(M18=0,0,I18/SUM(M$16:M$19))</f>
        <v>0.3</v>
      </c>
      <c r="K18" s="61">
        <f t="shared" si="6"/>
        <v>1.5</v>
      </c>
      <c r="L18" s="62">
        <f t="shared" si="3"/>
        <v>1</v>
      </c>
      <c r="M18" s="63">
        <f t="shared" si="4"/>
        <v>0.3</v>
      </c>
      <c r="N18" s="64"/>
      <c r="O18" s="38"/>
      <c r="P18" s="67"/>
      <c r="Q18" s="169"/>
    </row>
    <row r="19" spans="1:17" ht="22.2" customHeight="1" thickBot="1" x14ac:dyDescent="0.35">
      <c r="A19" s="75" t="s">
        <v>54</v>
      </c>
      <c r="B19" s="76" t="s">
        <v>23</v>
      </c>
      <c r="C19" s="33" t="s">
        <v>81</v>
      </c>
      <c r="D19" s="13"/>
      <c r="E19" s="13"/>
      <c r="F19" s="13"/>
      <c r="G19" s="11" t="s">
        <v>84</v>
      </c>
      <c r="H19" s="58" t="str">
        <f t="shared" si="0"/>
        <v/>
      </c>
      <c r="I19" s="72">
        <v>0.2</v>
      </c>
      <c r="J19" s="71">
        <f>IF(M19=0,0,I19/SUM(M$16:M$19))</f>
        <v>0.2</v>
      </c>
      <c r="K19" s="61">
        <f t="shared" si="6"/>
        <v>1</v>
      </c>
      <c r="L19" s="62">
        <f t="shared" si="3"/>
        <v>1</v>
      </c>
      <c r="M19" s="63">
        <f t="shared" si="4"/>
        <v>0.2</v>
      </c>
      <c r="N19" s="64"/>
      <c r="O19" s="38"/>
      <c r="P19" s="67"/>
      <c r="Q19" s="170"/>
    </row>
    <row r="20" spans="1:17" ht="22.2" customHeight="1" x14ac:dyDescent="0.25">
      <c r="A20" s="121" t="s">
        <v>28</v>
      </c>
      <c r="B20" s="122"/>
      <c r="C20" s="123"/>
      <c r="D20" s="123"/>
      <c r="E20" s="123"/>
      <c r="F20" s="123"/>
      <c r="G20" s="124"/>
      <c r="H20" s="58" t="str">
        <f t="shared" si="0"/>
        <v/>
      </c>
      <c r="I20" s="69">
        <v>0.25</v>
      </c>
      <c r="J20" s="52">
        <f>IF(N20="OK",I20/O$24,0)</f>
        <v>0.25</v>
      </c>
      <c r="K20" s="53">
        <f>SUM(K21:K23)</f>
        <v>5</v>
      </c>
      <c r="L20" s="62">
        <f t="shared" si="3"/>
        <v>1</v>
      </c>
      <c r="M20" s="63"/>
      <c r="N20" s="55" t="str">
        <f>IF(COUNTIF(C21:C23,"OUI")&gt;0,"OK","PB")</f>
        <v>OK</v>
      </c>
      <c r="O20" s="38"/>
      <c r="P20" s="67"/>
      <c r="Q20" s="165"/>
    </row>
    <row r="21" spans="1:17" ht="22.2" customHeight="1" x14ac:dyDescent="0.3">
      <c r="A21" s="56" t="s">
        <v>52</v>
      </c>
      <c r="B21" s="57" t="s">
        <v>24</v>
      </c>
      <c r="C21" s="33" t="s">
        <v>81</v>
      </c>
      <c r="D21" s="10"/>
      <c r="E21" s="10"/>
      <c r="F21" s="10"/>
      <c r="G21" s="11" t="s">
        <v>84</v>
      </c>
      <c r="H21" s="58" t="str">
        <f t="shared" si="0"/>
        <v/>
      </c>
      <c r="I21" s="72">
        <v>0.2</v>
      </c>
      <c r="J21" s="71">
        <f>IF(M21=0,0,I21/SUM(M$21:M$23))</f>
        <v>0.2</v>
      </c>
      <c r="K21" s="61">
        <f>IF(C21="NON","",(IF(E21&lt;&gt;"",1/3,0)+IF(F21&lt;&gt;"",2/3,0)+IF(G21&lt;&gt;"",1,0))*J21*J$20*20)</f>
        <v>1</v>
      </c>
      <c r="L21" s="62">
        <f t="shared" si="3"/>
        <v>1</v>
      </c>
      <c r="M21" s="63">
        <f t="shared" si="4"/>
        <v>0.2</v>
      </c>
      <c r="N21" s="64"/>
      <c r="O21" s="38"/>
      <c r="P21" s="67"/>
      <c r="Q21" s="166"/>
    </row>
    <row r="22" spans="1:17" ht="22.2" customHeight="1" x14ac:dyDescent="0.3">
      <c r="A22" s="56" t="s">
        <v>50</v>
      </c>
      <c r="B22" s="57" t="s">
        <v>25</v>
      </c>
      <c r="C22" s="33" t="s">
        <v>81</v>
      </c>
      <c r="D22" s="10"/>
      <c r="E22" s="10"/>
      <c r="F22" s="10"/>
      <c r="G22" s="11" t="s">
        <v>84</v>
      </c>
      <c r="H22" s="58" t="str">
        <f t="shared" si="0"/>
        <v/>
      </c>
      <c r="I22" s="74">
        <v>0.6</v>
      </c>
      <c r="J22" s="71">
        <f>IF(M22=0,0,I22/SUM(M$21:M$23))</f>
        <v>0.6</v>
      </c>
      <c r="K22" s="61">
        <f t="shared" ref="K22:K23" si="7">IF(C22="NON","",(IF(E22&lt;&gt;"",1/3,0)+IF(F22&lt;&gt;"",2/3,0)+IF(G22&lt;&gt;"",1,0))*J22*J$20*20)</f>
        <v>3</v>
      </c>
      <c r="L22" s="62">
        <f t="shared" si="3"/>
        <v>1</v>
      </c>
      <c r="M22" s="63">
        <f t="shared" si="4"/>
        <v>0.6</v>
      </c>
      <c r="N22" s="64"/>
      <c r="O22" s="38"/>
      <c r="P22" s="67"/>
      <c r="Q22" s="166"/>
    </row>
    <row r="23" spans="1:17" ht="22.2" customHeight="1" thickBot="1" x14ac:dyDescent="0.35">
      <c r="A23" s="77" t="s">
        <v>51</v>
      </c>
      <c r="B23" s="78" t="s">
        <v>26</v>
      </c>
      <c r="C23" s="33" t="s">
        <v>81</v>
      </c>
      <c r="D23" s="13"/>
      <c r="E23" s="13"/>
      <c r="F23" s="13"/>
      <c r="G23" s="11" t="s">
        <v>84</v>
      </c>
      <c r="H23" s="58" t="str">
        <f t="shared" si="0"/>
        <v/>
      </c>
      <c r="I23" s="79">
        <v>0.2</v>
      </c>
      <c r="J23" s="80">
        <f>IF(M23=0,0,I23/SUM(M$21:M$23))</f>
        <v>0.2</v>
      </c>
      <c r="K23" s="61">
        <f t="shared" si="7"/>
        <v>1</v>
      </c>
      <c r="L23" s="62">
        <f t="shared" si="3"/>
        <v>1</v>
      </c>
      <c r="M23" s="63">
        <f t="shared" si="4"/>
        <v>0.2</v>
      </c>
      <c r="N23" s="64"/>
      <c r="O23" s="38"/>
      <c r="P23" s="67"/>
      <c r="Q23" s="167"/>
    </row>
    <row r="24" spans="1:17" ht="24.9" customHeight="1" thickBot="1" x14ac:dyDescent="0.3">
      <c r="A24" s="139" t="s">
        <v>82</v>
      </c>
      <c r="B24" s="140"/>
      <c r="C24" s="140"/>
      <c r="D24" s="140"/>
      <c r="E24" s="140"/>
      <c r="F24" s="140"/>
      <c r="G24" s="140"/>
      <c r="H24" s="81"/>
      <c r="I24" s="82"/>
      <c r="J24" s="83"/>
      <c r="K24" s="84"/>
      <c r="L24" s="62"/>
      <c r="M24" s="85">
        <f>O24*20</f>
        <v>20</v>
      </c>
      <c r="N24" s="85" t="str">
        <f>(IF(COUNTIF(N3:N23,"PB")&gt;0,"INCORRECT","CORRECT"))</f>
        <v>CORRECT</v>
      </c>
      <c r="O24" s="86">
        <f>SUM(J4:J8)*I3+SUM(J10:J14)*I9+SUM(J16:J19)*I15+SUM(J21:J23)*I20</f>
        <v>1</v>
      </c>
      <c r="P24" s="104">
        <f>(K3+K9+K15+K20)</f>
        <v>20</v>
      </c>
      <c r="Q24" s="87"/>
    </row>
    <row r="25" spans="1:17" ht="16.2" thickBot="1" x14ac:dyDescent="0.3">
      <c r="A25" s="141" t="s">
        <v>8</v>
      </c>
      <c r="B25" s="142"/>
      <c r="C25" s="142"/>
      <c r="D25" s="88"/>
      <c r="E25" s="145">
        <f>IF(AND(E32="CORRECT",E29="CORRECT",H2=0),P24,"Incomplet")</f>
        <v>20</v>
      </c>
      <c r="F25" s="146"/>
      <c r="G25" s="146"/>
      <c r="H25" s="146"/>
      <c r="I25" s="103" t="s">
        <v>2</v>
      </c>
      <c r="J25" s="152" t="s">
        <v>57</v>
      </c>
      <c r="K25" s="152"/>
      <c r="L25" s="152"/>
      <c r="M25" s="152"/>
      <c r="N25" s="152"/>
      <c r="O25" s="152"/>
      <c r="P25" s="152"/>
      <c r="Q25" s="153"/>
    </row>
    <row r="26" spans="1:17" ht="40.200000000000003" customHeight="1" thickBot="1" x14ac:dyDescent="0.3">
      <c r="A26" s="143" t="s">
        <v>36</v>
      </c>
      <c r="B26" s="144"/>
      <c r="C26" s="144"/>
      <c r="D26" s="88"/>
      <c r="E26" s="154"/>
      <c r="F26" s="155"/>
      <c r="G26" s="155"/>
      <c r="H26" s="155"/>
      <c r="I26" s="89" t="s">
        <v>3</v>
      </c>
      <c r="J26" s="152"/>
      <c r="K26" s="152"/>
      <c r="L26" s="152"/>
      <c r="M26" s="152"/>
      <c r="N26" s="152"/>
      <c r="O26" s="152"/>
      <c r="P26" s="152"/>
      <c r="Q26" s="153"/>
    </row>
    <row r="27" spans="1:17" ht="14.4" thickBot="1" x14ac:dyDescent="0.3">
      <c r="A27" s="128"/>
      <c r="B27" s="129"/>
      <c r="C27" s="129"/>
      <c r="D27" s="129"/>
      <c r="E27" s="129"/>
      <c r="F27" s="129"/>
      <c r="G27" s="129"/>
      <c r="H27" s="129"/>
      <c r="I27" s="129"/>
      <c r="J27" s="83"/>
      <c r="K27" s="84"/>
      <c r="L27" s="62"/>
      <c r="M27" s="62"/>
      <c r="N27" s="64"/>
      <c r="O27" s="64"/>
      <c r="P27" s="67"/>
      <c r="Q27" s="87"/>
    </row>
    <row r="28" spans="1:17" ht="15.6" x14ac:dyDescent="0.25">
      <c r="A28" s="125" t="s">
        <v>4</v>
      </c>
      <c r="B28" s="126"/>
      <c r="C28" s="127"/>
      <c r="D28" s="90"/>
      <c r="E28" s="161" t="s">
        <v>83</v>
      </c>
      <c r="F28" s="162"/>
      <c r="G28" s="162"/>
      <c r="H28" s="171" t="s">
        <v>86</v>
      </c>
      <c r="I28" s="172"/>
      <c r="J28" s="83"/>
      <c r="K28" s="84"/>
      <c r="L28" s="62"/>
      <c r="M28" s="62"/>
      <c r="N28" s="64"/>
      <c r="O28" s="64"/>
      <c r="P28" s="67"/>
      <c r="Q28" s="87"/>
    </row>
    <row r="29" spans="1:17" ht="41.4" customHeight="1" thickBot="1" x14ac:dyDescent="0.3">
      <c r="A29" s="110"/>
      <c r="B29" s="111"/>
      <c r="C29" s="112"/>
      <c r="D29" s="90"/>
      <c r="E29" s="147" t="str">
        <f>N24</f>
        <v>CORRECT</v>
      </c>
      <c r="F29" s="148"/>
      <c r="G29" s="148"/>
      <c r="H29" s="106"/>
      <c r="I29" s="107"/>
      <c r="J29" s="83"/>
      <c r="K29" s="84"/>
      <c r="L29" s="62"/>
      <c r="M29" s="62"/>
      <c r="N29" s="64"/>
      <c r="O29" s="64"/>
      <c r="P29" s="67"/>
      <c r="Q29" s="87"/>
    </row>
    <row r="30" spans="1:17" ht="14.4" customHeight="1" x14ac:dyDescent="0.25">
      <c r="A30" s="113"/>
      <c r="B30" s="114"/>
      <c r="C30" s="115"/>
      <c r="D30" s="90"/>
      <c r="E30" s="161" t="s">
        <v>34</v>
      </c>
      <c r="F30" s="162"/>
      <c r="G30" s="162"/>
      <c r="H30" s="106" t="s">
        <v>85</v>
      </c>
      <c r="I30" s="107"/>
      <c r="J30" s="83"/>
      <c r="K30" s="84"/>
      <c r="L30" s="62"/>
      <c r="M30" s="62"/>
      <c r="N30" s="64"/>
      <c r="O30" s="64"/>
      <c r="P30" s="67"/>
      <c r="Q30" s="87"/>
    </row>
    <row r="31" spans="1:17" ht="84.6" customHeight="1" thickBot="1" x14ac:dyDescent="0.3">
      <c r="A31" s="116"/>
      <c r="B31" s="117"/>
      <c r="C31" s="118"/>
      <c r="D31" s="90"/>
      <c r="E31" s="163">
        <f>SUM(M21:M23)*I20+SUM(M16:M19)*I15+SUM(M10:M14)*I9+SUM(M4:M8)*I3</f>
        <v>1</v>
      </c>
      <c r="F31" s="164"/>
      <c r="G31" s="164"/>
      <c r="H31" s="106"/>
      <c r="I31" s="107"/>
      <c r="J31" s="83"/>
      <c r="K31" s="84"/>
      <c r="L31" s="62"/>
      <c r="M31" s="62"/>
      <c r="N31" s="64"/>
      <c r="O31" s="64"/>
      <c r="P31" s="67"/>
      <c r="Q31" s="87"/>
    </row>
    <row r="32" spans="1:17" ht="19.8" customHeight="1" thickBot="1" x14ac:dyDescent="0.3">
      <c r="A32" s="91"/>
      <c r="B32" s="90"/>
      <c r="C32" s="92"/>
      <c r="D32" s="92"/>
      <c r="E32" s="147" t="str">
        <f>IF(E31&gt;65%,"CORRECT","INCORRECT")</f>
        <v>CORRECT</v>
      </c>
      <c r="F32" s="148"/>
      <c r="G32" s="148"/>
      <c r="H32" s="108"/>
      <c r="I32" s="109"/>
      <c r="J32" s="83"/>
      <c r="K32" s="84"/>
      <c r="L32" s="62"/>
      <c r="M32" s="62"/>
      <c r="N32" s="64"/>
      <c r="O32" s="64"/>
      <c r="P32" s="67"/>
      <c r="Q32" s="87"/>
    </row>
    <row r="33" spans="1:17" ht="22.5" customHeight="1" thickBot="1" x14ac:dyDescent="0.3">
      <c r="A33" s="159" t="s">
        <v>5</v>
      </c>
      <c r="B33" s="160"/>
      <c r="C33" s="93" t="s">
        <v>6</v>
      </c>
      <c r="D33" s="94"/>
      <c r="E33" s="38"/>
      <c r="F33" s="95"/>
      <c r="G33" s="95"/>
      <c r="H33" s="95"/>
      <c r="I33" s="64"/>
      <c r="J33" s="83"/>
      <c r="K33" s="84"/>
      <c r="L33" s="62"/>
      <c r="M33" s="62"/>
      <c r="N33" s="64"/>
      <c r="O33" s="64"/>
      <c r="P33" s="67"/>
      <c r="Q33" s="87"/>
    </row>
    <row r="34" spans="1:17" ht="25.8" customHeight="1" thickBot="1" x14ac:dyDescent="0.3">
      <c r="A34" s="15"/>
      <c r="B34" s="16"/>
      <c r="C34" s="17"/>
      <c r="D34" s="88"/>
      <c r="E34" s="156" t="s">
        <v>7</v>
      </c>
      <c r="F34" s="157"/>
      <c r="G34" s="157"/>
      <c r="H34" s="157"/>
      <c r="I34" s="158"/>
      <c r="J34" s="83"/>
      <c r="K34" s="84"/>
      <c r="L34" s="62"/>
      <c r="M34" s="62"/>
      <c r="N34" s="64"/>
      <c r="O34" s="64"/>
      <c r="P34" s="67"/>
      <c r="Q34" s="87"/>
    </row>
    <row r="35" spans="1:17" ht="25.8" customHeight="1" x14ac:dyDescent="0.25">
      <c r="A35" s="15"/>
      <c r="B35" s="16"/>
      <c r="C35" s="17"/>
      <c r="D35" s="88"/>
      <c r="E35" s="130"/>
      <c r="F35" s="131"/>
      <c r="G35" s="131"/>
      <c r="H35" s="131"/>
      <c r="I35" s="132"/>
      <c r="J35" s="83"/>
      <c r="K35" s="84"/>
      <c r="L35" s="62"/>
      <c r="M35" s="62"/>
      <c r="N35" s="64"/>
      <c r="O35" s="64"/>
      <c r="P35" s="67"/>
      <c r="Q35" s="87"/>
    </row>
    <row r="36" spans="1:17" ht="25.8" customHeight="1" x14ac:dyDescent="0.25">
      <c r="A36" s="15"/>
      <c r="B36" s="18"/>
      <c r="C36" s="17"/>
      <c r="D36" s="88"/>
      <c r="E36" s="133"/>
      <c r="F36" s="134"/>
      <c r="G36" s="134"/>
      <c r="H36" s="134"/>
      <c r="I36" s="135"/>
      <c r="J36" s="83"/>
      <c r="K36" s="84"/>
      <c r="L36" s="62"/>
      <c r="M36" s="62"/>
      <c r="N36" s="64"/>
      <c r="O36" s="64"/>
      <c r="P36" s="67"/>
      <c r="Q36" s="87"/>
    </row>
    <row r="37" spans="1:17" ht="25.8" customHeight="1" thickBot="1" x14ac:dyDescent="0.3">
      <c r="A37" s="15"/>
      <c r="B37" s="16"/>
      <c r="C37" s="17"/>
      <c r="D37" s="88"/>
      <c r="E37" s="136"/>
      <c r="F37" s="137"/>
      <c r="G37" s="137"/>
      <c r="H37" s="137"/>
      <c r="I37" s="138"/>
      <c r="J37" s="83"/>
      <c r="K37" s="84"/>
      <c r="L37" s="62"/>
      <c r="M37" s="62"/>
      <c r="N37" s="64"/>
      <c r="O37" s="64"/>
      <c r="P37" s="67"/>
      <c r="Q37" s="87"/>
    </row>
    <row r="38" spans="1:17" ht="25.8" customHeight="1" thickBot="1" x14ac:dyDescent="0.3">
      <c r="A38" s="119"/>
      <c r="B38" s="120"/>
      <c r="C38" s="19"/>
      <c r="D38" s="96"/>
      <c r="E38" s="97"/>
      <c r="F38" s="97"/>
      <c r="G38" s="97"/>
      <c r="H38" s="97"/>
      <c r="I38" s="97"/>
      <c r="J38" s="97"/>
      <c r="K38" s="98"/>
      <c r="L38" s="99"/>
      <c r="M38" s="99"/>
      <c r="N38" s="100"/>
      <c r="O38" s="100"/>
      <c r="P38" s="101"/>
      <c r="Q38" s="102"/>
    </row>
  </sheetData>
  <customSheetViews>
    <customSheetView guid="{E485D932-A549-451D-B0E8-F5A39FB3380B}" scale="70" fitToPage="1" printArea="1" hiddenColumns="1">
      <selection activeCell="L1" sqref="L1:P1048576"/>
      <pageMargins left="0.25" right="0.23" top="0.35" bottom="0.35" header="0.3" footer="0.3"/>
      <pageSetup paperSize="8" scale="53" orientation="landscape" r:id="rId1"/>
    </customSheetView>
    <customSheetView guid="{E226B775-EFC5-4E9C-AC92-7B73BDED665D}" scale="70" showPageBreaks="1" printArea="1" hiddenColumns="1" topLeftCell="A6">
      <selection activeCell="D6" sqref="D6"/>
      <pageMargins left="0.25" right="0.25" top="0.75" bottom="0.75" header="0.3" footer="0.3"/>
      <pageSetup paperSize="8" scale="77" orientation="landscape" r:id="rId2"/>
    </customSheetView>
    <customSheetView guid="{13CAE99E-1326-41E6-A214-B3512518385D}" scale="70" fitToPage="1" hiddenColumns="1">
      <selection activeCell="B2" sqref="B2"/>
      <pageMargins left="0.25" right="0.23" top="0.35" bottom="0.35" header="0.3" footer="0.3"/>
      <pageSetup paperSize="8" scale="55" orientation="landscape" r:id="rId3"/>
    </customSheetView>
  </customSheetViews>
  <mergeCells count="29">
    <mergeCell ref="C1:K1"/>
    <mergeCell ref="J25:Q26"/>
    <mergeCell ref="E26:H26"/>
    <mergeCell ref="E34:I34"/>
    <mergeCell ref="A3:G3"/>
    <mergeCell ref="A15:G15"/>
    <mergeCell ref="A33:B33"/>
    <mergeCell ref="E28:G28"/>
    <mergeCell ref="E31:G31"/>
    <mergeCell ref="E32:G32"/>
    <mergeCell ref="Q3:Q8"/>
    <mergeCell ref="Q9:Q14"/>
    <mergeCell ref="Q15:Q19"/>
    <mergeCell ref="Q20:Q23"/>
    <mergeCell ref="H28:I29"/>
    <mergeCell ref="E30:G30"/>
    <mergeCell ref="H30:I32"/>
    <mergeCell ref="A29:C31"/>
    <mergeCell ref="A38:B38"/>
    <mergeCell ref="A9:G9"/>
    <mergeCell ref="A28:C28"/>
    <mergeCell ref="A27:I27"/>
    <mergeCell ref="A20:G20"/>
    <mergeCell ref="E35:I37"/>
    <mergeCell ref="A24:G24"/>
    <mergeCell ref="A25:C25"/>
    <mergeCell ref="A26:C26"/>
    <mergeCell ref="E25:H25"/>
    <mergeCell ref="E29:G29"/>
  </mergeCells>
  <conditionalFormatting sqref="E31">
    <cfRule type="cellIs" dxfId="14" priority="29" operator="lessThanOrEqual">
      <formula>0.65</formula>
    </cfRule>
    <cfRule type="cellIs" dxfId="13" priority="30" operator="greaterThan">
      <formula>0.65</formula>
    </cfRule>
  </conditionalFormatting>
  <conditionalFormatting sqref="C4:C8">
    <cfRule type="cellIs" dxfId="12" priority="13" operator="equal">
      <formula>"NON"</formula>
    </cfRule>
    <cfRule type="cellIs" dxfId="11" priority="14" operator="equal">
      <formula>"OUI"</formula>
    </cfRule>
  </conditionalFormatting>
  <conditionalFormatting sqref="C10:C14">
    <cfRule type="cellIs" dxfId="10" priority="11" operator="equal">
      <formula>"NON"</formula>
    </cfRule>
    <cfRule type="cellIs" dxfId="9" priority="12" operator="equal">
      <formula>"OUI"</formula>
    </cfRule>
  </conditionalFormatting>
  <conditionalFormatting sqref="C16:C19">
    <cfRule type="cellIs" dxfId="8" priority="9" operator="equal">
      <formula>"NON"</formula>
    </cfRule>
    <cfRule type="cellIs" dxfId="7" priority="10" operator="equal">
      <formula>"OUI"</formula>
    </cfRule>
  </conditionalFormatting>
  <conditionalFormatting sqref="C21:C23">
    <cfRule type="cellIs" dxfId="6" priority="7" operator="equal">
      <formula>"NON"</formula>
    </cfRule>
    <cfRule type="cellIs" dxfId="5" priority="8" operator="equal">
      <formula>"OUI"</formula>
    </cfRule>
  </conditionalFormatting>
  <conditionalFormatting sqref="E29:G29">
    <cfRule type="containsText" dxfId="4" priority="4" operator="containsText" text="INCORRECT">
      <formula>NOT(ISERROR(SEARCH("INCORRECT",E29)))</formula>
    </cfRule>
    <cfRule type="containsText" dxfId="3" priority="5" operator="containsText" text="CORRECT">
      <formula>NOT(ISERROR(SEARCH("CORRECT",E29)))</formula>
    </cfRule>
  </conditionalFormatting>
  <conditionalFormatting sqref="E32:G32">
    <cfRule type="containsText" dxfId="2" priority="2" operator="containsText" text="INCORRECT">
      <formula>NOT(ISERROR(SEARCH("INCORRECT",E32)))</formula>
    </cfRule>
    <cfRule type="containsText" dxfId="1" priority="3" operator="containsText" text="CORRECT">
      <formula>NOT(ISERROR(SEARCH("CORRECT",E32)))</formula>
    </cfRule>
  </conditionalFormatting>
  <conditionalFormatting sqref="H4:H23">
    <cfRule type="containsText" dxfId="0" priority="1" operator="containsText" text="◄">
      <formula>NOT(ISERROR(SEARCH("◄",H4)))</formula>
    </cfRule>
  </conditionalFormatting>
  <dataValidations count="1">
    <dataValidation type="list" allowBlank="1" showInputMessage="1" showErrorMessage="1" sqref="C16:C19 C4:C8 C21:C23 C10:C14">
      <formula1>"OUI,NON"</formula1>
    </dataValidation>
  </dataValidations>
  <pageMargins left="0.25" right="0.23" top="0.35" bottom="0.35" header="0.3" footer="0.3"/>
  <pageSetup paperSize="8" scale="78" orientation="landscape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B24"/>
  <sheetViews>
    <sheetView showGridLines="0" tabSelected="1" zoomScale="55" zoomScaleNormal="55" zoomScaleSheetLayoutView="50" zoomScalePageLayoutView="30" workbookViewId="0">
      <selection activeCell="B7" sqref="B7"/>
    </sheetView>
  </sheetViews>
  <sheetFormatPr baseColWidth="10" defaultColWidth="11.5546875" defaultRowHeight="20.399999999999999" x14ac:dyDescent="0.35"/>
  <cols>
    <col min="1" max="1" width="66.109375" style="28" customWidth="1"/>
    <col min="2" max="2" width="100" style="30" customWidth="1"/>
    <col min="3" max="3" width="11.5546875" style="28" customWidth="1"/>
    <col min="4" max="16384" width="11.5546875" style="28"/>
  </cols>
  <sheetData>
    <row r="1" spans="1:2" ht="74.400000000000006" customHeight="1" thickBot="1" x14ac:dyDescent="0.4">
      <c r="A1" s="173" t="s">
        <v>58</v>
      </c>
      <c r="B1" s="174"/>
    </row>
    <row r="2" spans="1:2" ht="409.2" customHeight="1" thickBot="1" x14ac:dyDescent="0.4">
      <c r="A2" s="31"/>
      <c r="B2" s="32"/>
    </row>
    <row r="3" spans="1:2" s="29" customFormat="1" ht="49.2" customHeight="1" thickBot="1" x14ac:dyDescent="0.35">
      <c r="A3" s="20" t="s">
        <v>0</v>
      </c>
      <c r="B3" s="21" t="s">
        <v>1</v>
      </c>
    </row>
    <row r="4" spans="1:2" s="29" customFormat="1" ht="49.2" customHeight="1" x14ac:dyDescent="0.3">
      <c r="A4" s="177" t="s">
        <v>9</v>
      </c>
      <c r="B4" s="178"/>
    </row>
    <row r="5" spans="1:2" ht="41.4" x14ac:dyDescent="0.35">
      <c r="A5" s="22" t="s">
        <v>59</v>
      </c>
      <c r="B5" s="23" t="s">
        <v>10</v>
      </c>
    </row>
    <row r="6" spans="1:2" ht="61.2" x14ac:dyDescent="0.35">
      <c r="A6" s="22" t="s">
        <v>60</v>
      </c>
      <c r="B6" s="23" t="s">
        <v>11</v>
      </c>
    </row>
    <row r="7" spans="1:2" ht="61.2" x14ac:dyDescent="0.35">
      <c r="A7" s="22" t="s">
        <v>61</v>
      </c>
      <c r="B7" s="23" t="s">
        <v>12</v>
      </c>
    </row>
    <row r="8" spans="1:2" ht="49.2" customHeight="1" x14ac:dyDescent="0.35">
      <c r="A8" s="22" t="s">
        <v>62</v>
      </c>
      <c r="B8" s="23" t="s">
        <v>13</v>
      </c>
    </row>
    <row r="9" spans="1:2" ht="49.2" customHeight="1" x14ac:dyDescent="0.35">
      <c r="A9" s="24" t="s">
        <v>63</v>
      </c>
      <c r="B9" s="25" t="s">
        <v>55</v>
      </c>
    </row>
    <row r="10" spans="1:2" ht="49.2" customHeight="1" x14ac:dyDescent="0.35">
      <c r="A10" s="175" t="s">
        <v>14</v>
      </c>
      <c r="B10" s="176"/>
    </row>
    <row r="11" spans="1:2" ht="49.2" customHeight="1" x14ac:dyDescent="0.35">
      <c r="A11" s="22" t="s">
        <v>64</v>
      </c>
      <c r="B11" s="23" t="s">
        <v>15</v>
      </c>
    </row>
    <row r="12" spans="1:2" ht="49.2" customHeight="1" x14ac:dyDescent="0.35">
      <c r="A12" s="22" t="s">
        <v>65</v>
      </c>
      <c r="B12" s="23" t="s">
        <v>27</v>
      </c>
    </row>
    <row r="13" spans="1:2" ht="49.2" customHeight="1" x14ac:dyDescent="0.35">
      <c r="A13" s="22" t="s">
        <v>66</v>
      </c>
      <c r="B13" s="23" t="s">
        <v>16</v>
      </c>
    </row>
    <row r="14" spans="1:2" ht="61.8" x14ac:dyDescent="0.35">
      <c r="A14" s="22" t="s">
        <v>67</v>
      </c>
      <c r="B14" s="23" t="s">
        <v>17</v>
      </c>
    </row>
    <row r="15" spans="1:2" ht="49.2" customHeight="1" x14ac:dyDescent="0.35">
      <c r="A15" s="24" t="s">
        <v>68</v>
      </c>
      <c r="B15" s="25" t="s">
        <v>18</v>
      </c>
    </row>
    <row r="16" spans="1:2" ht="49.2" customHeight="1" x14ac:dyDescent="0.35">
      <c r="A16" s="175" t="s">
        <v>19</v>
      </c>
      <c r="B16" s="176"/>
    </row>
    <row r="17" spans="1:2" ht="49.2" customHeight="1" x14ac:dyDescent="0.35">
      <c r="A17" s="22" t="s">
        <v>69</v>
      </c>
      <c r="B17" s="23" t="s">
        <v>20</v>
      </c>
    </row>
    <row r="18" spans="1:2" ht="49.2" customHeight="1" x14ac:dyDescent="0.35">
      <c r="A18" s="22" t="s">
        <v>70</v>
      </c>
      <c r="B18" s="23" t="s">
        <v>21</v>
      </c>
    </row>
    <row r="19" spans="1:2" ht="49.2" customHeight="1" x14ac:dyDescent="0.35">
      <c r="A19" s="24" t="s">
        <v>71</v>
      </c>
      <c r="B19" s="25" t="s">
        <v>22</v>
      </c>
    </row>
    <row r="20" spans="1:2" ht="49.2" customHeight="1" x14ac:dyDescent="0.35">
      <c r="A20" s="22" t="s">
        <v>72</v>
      </c>
      <c r="B20" s="23" t="s">
        <v>23</v>
      </c>
    </row>
    <row r="21" spans="1:2" ht="49.2" customHeight="1" x14ac:dyDescent="0.35">
      <c r="A21" s="175" t="s">
        <v>28</v>
      </c>
      <c r="B21" s="176"/>
    </row>
    <row r="22" spans="1:2" ht="49.2" customHeight="1" x14ac:dyDescent="0.35">
      <c r="A22" s="22" t="s">
        <v>73</v>
      </c>
      <c r="B22" s="23" t="s">
        <v>24</v>
      </c>
    </row>
    <row r="23" spans="1:2" ht="49.2" customHeight="1" x14ac:dyDescent="0.35">
      <c r="A23" s="22" t="s">
        <v>74</v>
      </c>
      <c r="B23" s="23" t="s">
        <v>25</v>
      </c>
    </row>
    <row r="24" spans="1:2" ht="49.2" customHeight="1" thickBot="1" x14ac:dyDescent="0.4">
      <c r="A24" s="26" t="s">
        <v>75</v>
      </c>
      <c r="B24" s="27" t="s">
        <v>26</v>
      </c>
    </row>
  </sheetData>
  <sheetProtection algorithmName="SHA-512" hashValue="lYURoiCvL/r+JzkA9/+//1mhtSd/02SViNLkLnUKckONN/ozI5Px1H9MmDBIBwQ6Ey0U1W0XK4ud6xo22e4v7w==" saltValue="BWQbSQIfxzzXfyFK7KxMpA==" spinCount="100000" sheet="1" objects="1" scenarios="1"/>
  <customSheetViews>
    <customSheetView guid="{E485D932-A549-451D-B0E8-F5A39FB3380B}" scale="55" showGridLines="0" fitToPage="1">
      <selection activeCell="D2" sqref="D2"/>
      <pageMargins left="0.23622047244094491" right="0.23622047244094491" top="0.35433070866141736" bottom="0.35433070866141736" header="0.31496062992125984" footer="0.31496062992125984"/>
      <printOptions horizontalCentered="1" verticalCentered="1"/>
      <pageSetup paperSize="9" scale="49" orientation="portrait" r:id="rId1"/>
    </customSheetView>
    <customSheetView guid="{E226B775-EFC5-4E9C-AC92-7B73BDED665D}" scale="55" showGridLines="0" fitToPage="1">
      <selection activeCell="D2" sqref="D2"/>
      <pageMargins left="0.23622047244094491" right="0.23622047244094491" top="0.35433070866141736" bottom="0.35433070866141736" header="0.31496062992125984" footer="0.31496062992125984"/>
      <printOptions horizontalCentered="1" verticalCentered="1"/>
      <pageSetup paperSize="9" scale="49" orientation="portrait" r:id="rId2"/>
    </customSheetView>
  </customSheetViews>
  <mergeCells count="5">
    <mergeCell ref="A1:B1"/>
    <mergeCell ref="A21:B21"/>
    <mergeCell ref="A4:B4"/>
    <mergeCell ref="A10:B10"/>
    <mergeCell ref="A16:B16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4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Evaluation U42</vt:lpstr>
      <vt:lpstr>AIDE à l'Evaluation U42</vt:lpstr>
      <vt:lpstr>'AIDE à l''Evaluation U42'!Zone_d_impression</vt:lpstr>
      <vt:lpstr>'Evaluation U42'!Zone_d_impression</vt:lpstr>
    </vt:vector>
  </TitlesOfParts>
  <Company>ACADEMIE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Monin Thierry</dc:creator>
  <cp:lastModifiedBy>Bossard Alexandra</cp:lastModifiedBy>
  <cp:lastPrinted>2020-01-17T13:42:31Z</cp:lastPrinted>
  <dcterms:created xsi:type="dcterms:W3CDTF">2015-01-07T17:35:44Z</dcterms:created>
  <dcterms:modified xsi:type="dcterms:W3CDTF">2024-01-17T15:06:18Z</dcterms:modified>
</cp:coreProperties>
</file>