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autoCompressPictures="0" defaultThemeVersion="166925"/>
  <mc:AlternateContent xmlns:mc="http://schemas.openxmlformats.org/markup-compatibility/2006">
    <mc:Choice Requires="x15">
      <x15ac:absPath xmlns:x15ac="http://schemas.microsoft.com/office/spreadsheetml/2010/11/ac" url="/Users/FABRE6434/Library/CloudStorage/OneDrive-Rectoratdel'académiedeBordeaux/01 - TRAVAIL/01-travail/BTS - pilotage examen/BTS TP/2023-2024/circulaire nationale/grilles évaluations/"/>
    </mc:Choice>
  </mc:AlternateContent>
  <xr:revisionPtr revIDLastSave="0" documentId="8_{13464725-EF48-114E-9FE5-C95EAAFC502D}" xr6:coauthVersionLast="47" xr6:coauthVersionMax="47" xr10:uidLastSave="{00000000-0000-0000-0000-000000000000}"/>
  <bookViews>
    <workbookView xWindow="680" yWindow="720" windowWidth="15540" windowHeight="15920" xr2:uid="{00000000-000D-0000-FFFF-FFFF00000000}"/>
  </bookViews>
  <sheets>
    <sheet name="Evaluation U42" sheetId="2" r:id="rId1"/>
    <sheet name="AIDE à l'Évaluation U42" sheetId="3" r:id="rId2"/>
    <sheet name="Feuil1" sheetId="1" r:id="rId3"/>
  </sheets>
  <definedNames>
    <definedName name="Z_13CAE99E_1326_41E6_A214_B3512518385D_.wvu.Cols" localSheetId="0" hidden="1">'Evaluation U42'!#REF!,'Evaluation U42'!$L:$M,'Evaluation U42'!$O:$P</definedName>
    <definedName name="Z_13CAE99E_1326_41E6_A214_B3512518385D_.wvu.PrintArea" localSheetId="0" hidden="1">'Evaluation U42'!$A$1:$Q$34</definedName>
    <definedName name="Z_E226B775_EFC5_4E9C_AC92_7B73BDED665D_.wvu.Cols" localSheetId="0" hidden="1">'Evaluation U42'!$B:$B,'Evaluation U42'!#REF!,'Evaluation U42'!$O:$O</definedName>
    <definedName name="Z_E226B775_EFC5_4E9C_AC92_7B73BDED665D_.wvu.PrintArea" localSheetId="0" hidden="1">'Evaluation U42'!$A$1:$Q$34</definedName>
    <definedName name="Z_E485D932_A549_451D_B0E8_F5A39FB3380B_.wvu.Cols" localSheetId="0" hidden="1">'Evaluation U42'!$B:$B,'Evaluation U42'!$L:$P</definedName>
    <definedName name="Z_E485D932_A549_451D_B0E8_F5A39FB3380B_.wvu.PrintArea" localSheetId="0" hidden="1">'Evaluation U42'!$A$1:$Q$34</definedName>
    <definedName name="_xlnm.Print_Area" localSheetId="0">'Evaluation U42'!$A$1:$Q$34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P4" i="2" l="1"/>
  <c r="P19" i="2"/>
  <c r="P18" i="2"/>
  <c r="P17" i="2"/>
  <c r="P16" i="2"/>
  <c r="P14" i="2"/>
  <c r="P13" i="2"/>
  <c r="P12" i="2"/>
  <c r="P11" i="2"/>
  <c r="P10" i="2"/>
  <c r="P9" i="2"/>
  <c r="P8" i="2"/>
  <c r="P7" i="2"/>
  <c r="P6" i="2"/>
  <c r="E27" i="2" l="1"/>
  <c r="M16" i="2"/>
  <c r="M17" i="2"/>
  <c r="M18" i="2"/>
  <c r="M19" i="2"/>
  <c r="M4" i="2"/>
  <c r="J4" i="2" s="1"/>
  <c r="M6" i="2"/>
  <c r="M7" i="2"/>
  <c r="M8" i="2"/>
  <c r="M9" i="2"/>
  <c r="M10" i="2"/>
  <c r="M11" i="2"/>
  <c r="M12" i="2"/>
  <c r="M13" i="2"/>
  <c r="M14" i="2"/>
  <c r="N15" i="2"/>
  <c r="N5" i="2"/>
  <c r="L19" i="2"/>
  <c r="H19" i="2" s="1"/>
  <c r="L18" i="2"/>
  <c r="H18" i="2" s="1"/>
  <c r="L17" i="2"/>
  <c r="H17" i="2" s="1"/>
  <c r="L16" i="2"/>
  <c r="H16" i="2" s="1"/>
  <c r="H15" i="2"/>
  <c r="L14" i="2"/>
  <c r="H14" i="2" s="1"/>
  <c r="L13" i="2"/>
  <c r="H13" i="2" s="1"/>
  <c r="L12" i="2"/>
  <c r="H12" i="2" s="1"/>
  <c r="L11" i="2"/>
  <c r="H11" i="2" s="1"/>
  <c r="L10" i="2"/>
  <c r="H10" i="2" s="1"/>
  <c r="L9" i="2"/>
  <c r="H9" i="2" s="1"/>
  <c r="L8" i="2"/>
  <c r="H8" i="2" s="1"/>
  <c r="L7" i="2"/>
  <c r="H7" i="2" s="1"/>
  <c r="L6" i="2"/>
  <c r="H6" i="2" s="1"/>
  <c r="H5" i="2"/>
  <c r="L4" i="2"/>
  <c r="H4" i="2" s="1"/>
  <c r="N3" i="2"/>
  <c r="N20" i="2" l="1"/>
  <c r="E25" i="2" s="1"/>
  <c r="J18" i="2"/>
  <c r="J17" i="2"/>
  <c r="E28" i="2"/>
  <c r="H2" i="2"/>
  <c r="J6" i="2"/>
  <c r="J13" i="2"/>
  <c r="J9" i="2"/>
  <c r="J12" i="2"/>
  <c r="J8" i="2"/>
  <c r="J11" i="2"/>
  <c r="J19" i="2"/>
  <c r="J14" i="2"/>
  <c r="J10" i="2"/>
  <c r="J16" i="2"/>
  <c r="J7" i="2"/>
  <c r="E21" i="2" l="1"/>
  <c r="O20" i="2"/>
  <c r="J3" i="2" l="1"/>
  <c r="K4" i="2" s="1"/>
  <c r="K3" i="2" s="1"/>
  <c r="M20" i="2"/>
  <c r="J5" i="2"/>
  <c r="J15" i="2"/>
  <c r="K18" i="2" l="1"/>
  <c r="K17" i="2"/>
  <c r="K16" i="2"/>
  <c r="K19" i="2"/>
  <c r="K12" i="2"/>
  <c r="K9" i="2"/>
  <c r="K13" i="2"/>
  <c r="K6" i="2"/>
  <c r="K8" i="2"/>
  <c r="K10" i="2"/>
  <c r="K14" i="2"/>
  <c r="K11" i="2"/>
  <c r="K7" i="2"/>
  <c r="K15" i="2" l="1"/>
  <c r="K5" i="2"/>
  <c r="P20"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Cath</author>
  </authors>
  <commentList>
    <comment ref="N5" authorId="0" shapeId="0" xr:uid="{00000000-0006-0000-0000-000001000000}">
      <text>
        <r>
          <rPr>
            <b/>
            <sz val="9"/>
            <color rgb="FF000000"/>
            <rFont val="Tahoma"/>
            <family val="2"/>
          </rPr>
          <t>Cath:</t>
        </r>
        <r>
          <rPr>
            <sz val="9"/>
            <color rgb="FF000000"/>
            <rFont val="Tahoma"/>
            <family val="2"/>
          </rPr>
          <t xml:space="preserve">
</t>
        </r>
        <r>
          <rPr>
            <sz val="9"/>
            <color rgb="FF000000"/>
            <rFont val="Tahoma"/>
            <family val="2"/>
          </rPr>
          <t xml:space="preserve">modifier "de C6 à C14)
</t>
        </r>
      </text>
    </comment>
  </commentList>
</comments>
</file>

<file path=xl/sharedStrings.xml><?xml version="1.0" encoding="utf-8"?>
<sst xmlns="http://schemas.openxmlformats.org/spreadsheetml/2006/main" count="100" uniqueCount="71">
  <si>
    <r>
      <rPr>
        <b/>
        <sz val="11"/>
        <color rgb="FFFF0000"/>
        <rFont val="Arial"/>
        <family val="2"/>
      </rPr>
      <t>NOM</t>
    </r>
    <r>
      <rPr>
        <b/>
        <sz val="11"/>
        <color theme="1"/>
        <rFont val="Arial"/>
        <family val="2"/>
      </rPr>
      <t xml:space="preserve"> DU CANDIDAT: </t>
    </r>
  </si>
  <si>
    <t>Chaque comp est évaluée</t>
  </si>
  <si>
    <t>Compétences évaluées</t>
  </si>
  <si>
    <t>Indicateurs de performance</t>
  </si>
  <si>
    <t>EVALUE</t>
  </si>
  <si>
    <t>Poids théorique</t>
  </si>
  <si>
    <t>Poids réel compté</t>
  </si>
  <si>
    <t>Nombre de points</t>
  </si>
  <si>
    <t>Ctrl</t>
  </si>
  <si>
    <t>Poids suppri</t>
  </si>
  <si>
    <t>CTRL CMP</t>
  </si>
  <si>
    <t>ELEMENTS DE QUESTIONNEMENT</t>
  </si>
  <si>
    <t>C5 - ANALYSER LE DOSSIER MARCHÉ</t>
  </si>
  <si>
    <r>
      <t xml:space="preserve">Analyser </t>
    </r>
    <r>
      <rPr>
        <sz val="12"/>
        <color theme="1"/>
        <rFont val="Arial"/>
        <family val="2"/>
      </rPr>
      <t>le dossier de marché</t>
    </r>
  </si>
  <si>
    <t>Les données particulières du dossier sont formalisées (type de dossier, documents constitutifs, type de marché, délais, …).</t>
  </si>
  <si>
    <t>OUI</t>
  </si>
  <si>
    <t>C2 - ETUDIER UN DOSSIER POUR REPONDRE À UN APPEL D'OFFRES (du point de vue de l'entreprise)</t>
  </si>
  <si>
    <r>
      <t xml:space="preserve">Quantifier </t>
    </r>
    <r>
      <rPr>
        <sz val="12"/>
        <color theme="1"/>
        <rFont val="Arial"/>
        <family val="2"/>
      </rPr>
      <t>tout ou partie d'un ouvrage</t>
    </r>
  </si>
  <si>
    <r>
      <t xml:space="preserve">Consulter </t>
    </r>
    <r>
      <rPr>
        <sz val="12"/>
        <color theme="1"/>
        <rFont val="Arial"/>
        <family val="2"/>
      </rPr>
      <t>un sous traitant ou un fournisseur</t>
    </r>
  </si>
  <si>
    <r>
      <t xml:space="preserve">Comparer, classer et choisir </t>
    </r>
    <r>
      <rPr>
        <sz val="12"/>
        <color theme="1"/>
        <rFont val="Arial"/>
        <family val="2"/>
      </rPr>
      <t xml:space="preserve">des offres </t>
    </r>
  </si>
  <si>
    <r>
      <t>Définir et/ou intégrer</t>
    </r>
    <r>
      <rPr>
        <sz val="12"/>
        <color theme="1"/>
        <rFont val="Arial"/>
        <family val="2"/>
      </rPr>
      <t xml:space="preserve"> des méthodes de construction</t>
    </r>
  </si>
  <si>
    <r>
      <t>Etablir</t>
    </r>
    <r>
      <rPr>
        <sz val="12"/>
        <color theme="1"/>
        <rFont val="Arial"/>
        <family val="2"/>
      </rPr>
      <t xml:space="preserve"> un calendrier</t>
    </r>
  </si>
  <si>
    <r>
      <t xml:space="preserve">Réaliser </t>
    </r>
    <r>
      <rPr>
        <sz val="12"/>
        <color theme="1"/>
        <rFont val="Arial"/>
        <family val="2"/>
      </rPr>
      <t>des documents graphiques complémentaires</t>
    </r>
  </si>
  <si>
    <t>Tous les éléments sont inventoriés, les matériaux constitutifs (ainsi que leur état dans le cas d’une structure existante) sont précisés.</t>
  </si>
  <si>
    <r>
      <t xml:space="preserve">Etablir </t>
    </r>
    <r>
      <rPr>
        <sz val="12"/>
        <color theme="1"/>
        <rFont val="Arial"/>
        <family val="2"/>
      </rPr>
      <t>les sous-détails de prix et le détail estimatif</t>
    </r>
  </si>
  <si>
    <t>Le cheminement des efforts est défini. Les dimensions principales sont indiquées (trame, portées, …)</t>
  </si>
  <si>
    <r>
      <t xml:space="preserve">Etablir </t>
    </r>
    <r>
      <rPr>
        <sz val="12"/>
        <color theme="1"/>
        <rFont val="Arial"/>
        <family val="2"/>
      </rPr>
      <t>un document de synthèse</t>
    </r>
  </si>
  <si>
    <t>Des schémas de la structure lisibles et reproductibles sont établis à une échelle adaptée au projet et comportent une légende.</t>
  </si>
  <si>
    <r>
      <t>Prévoir</t>
    </r>
    <r>
      <rPr>
        <sz val="12"/>
        <color theme="1"/>
        <rFont val="Arial"/>
        <family val="2"/>
      </rPr>
      <t xml:space="preserve"> l'impact environnemental du chantier</t>
    </r>
  </si>
  <si>
    <t>Toutes les incohérences ou oublis par rapport au projet architectural sont relevés. Les solutions de remédiation proposées sont compatibles avec le fonctionnement de la structure.</t>
  </si>
  <si>
    <t>C4 - RÉALISER DES ETUDES DE MÉTHODES ET D'EXÉCUTION (du point de vue de l'entreprise)</t>
  </si>
  <si>
    <r>
      <t xml:space="preserve">Définir et/ou intégrer </t>
    </r>
    <r>
      <rPr>
        <sz val="12"/>
        <color theme="1"/>
        <rFont val="Arial"/>
        <family val="2"/>
      </rPr>
      <t>des méthodes de construction</t>
    </r>
  </si>
  <si>
    <t>Les contraintes et exigences diverses sont prises en compte.</t>
  </si>
  <si>
    <r>
      <t xml:space="preserve">Dimensionner ou vérifier </t>
    </r>
    <r>
      <rPr>
        <sz val="12"/>
        <color theme="1"/>
        <rFont val="Arial"/>
        <family val="2"/>
      </rPr>
      <t>tout ou partie d'un ouvrage provisoire et/ou définitif</t>
    </r>
  </si>
  <si>
    <t>Les solutions proposées sont compatibles avec le cahier des charges.</t>
  </si>
  <si>
    <r>
      <t xml:space="preserve">Proposer ou adapter </t>
    </r>
    <r>
      <rPr>
        <sz val="12"/>
        <color theme="1"/>
        <rFont val="Arial"/>
        <family val="2"/>
      </rPr>
      <t>des solutions techniques</t>
    </r>
  </si>
  <si>
    <t>Les solutions sont conformes aux normes et à la réglementation en vigueur.</t>
  </si>
  <si>
    <r>
      <t xml:space="preserve">Compléter ou réaliser </t>
    </r>
    <r>
      <rPr>
        <sz val="12"/>
        <color theme="1"/>
        <rFont val="Arial"/>
        <family val="2"/>
      </rPr>
      <t>des documents graphiques d'exécution</t>
    </r>
  </si>
  <si>
    <t>Les documents produits sont exploitables.</t>
  </si>
  <si>
    <t>ATTENTION, si le symbole ◄ apparait dans cette colonne, l'évaluation est mal renseignée sur la ligne</t>
  </si>
  <si>
    <t>Note brute obtenue par calcul automatique :</t>
  </si>
  <si>
    <t xml:space="preserve"> /20</t>
  </si>
  <si>
    <r>
      <t xml:space="preserve">Seules les cases </t>
    </r>
    <r>
      <rPr>
        <b/>
        <sz val="14"/>
        <color rgb="FFFF0000"/>
        <rFont val="Arial"/>
        <family val="2"/>
      </rPr>
      <t>JAUNES</t>
    </r>
    <r>
      <rPr>
        <b/>
        <sz val="12"/>
        <color rgb="FFFF0000"/>
        <rFont val="Arial"/>
        <family val="2"/>
      </rPr>
      <t xml:space="preserve"> sont à remplir par la commission d'évaluation</t>
    </r>
  </si>
  <si>
    <t>Note sur 20 attribuée par le jury (note brute + ou - 1 point):</t>
  </si>
  <si>
    <t>/20</t>
  </si>
  <si>
    <t>Appréciation globale</t>
  </si>
  <si>
    <t>Compétences</t>
  </si>
  <si>
    <t>% évalué</t>
  </si>
  <si>
    <t>Plus de 2/3 des indicateurs doivent être évalués</t>
  </si>
  <si>
    <t>Noms des Evaluateurs</t>
  </si>
  <si>
    <t>Signatures</t>
  </si>
  <si>
    <t>Date</t>
  </si>
  <si>
    <t xml:space="preserve">La liste des informations complémentaires à rechercher est établie. 
Les pièces manquantes sont réclamées. 
Les données administratives particulières du dossier sont précisées (type de dossier, type de marché, délais, ). 
Les caractéristiques du site et de l’environnement de l’ouvrage sont précisées (situation de l’ouvrage, nature des sols, réseaux existants, riverains, ouvrages à protéger, ). 
Les caractéristiques de l’ouvrage sont énoncées (fonctions, nature de l’ouvrage, dimensions, spécificités, ). </t>
  </si>
  <si>
    <t xml:space="preserve">Le quantitatif est vérifié ou établi. Il est clairement présenté et adapté à son utilisation par des collaborateurs. </t>
  </si>
  <si>
    <t xml:space="preserve">Le champ de la consultation est défini. Les documents nécessaires sont transmis. </t>
  </si>
  <si>
    <t xml:space="preserve">Les critères de choix sont identifiés et pondérés. 
La consultation des fournisseurs et des sous-traitants sera suivie d’une analyse des offres de prestataires afin de retenir une solution technique de réalisation. </t>
  </si>
  <si>
    <t xml:space="preserve">Les méthodes de réalisation sont définies en intégrant, les contraintes du projet y compris dans leurs dimensions économiques, les moyens de l’entreprise, les critères de sécurité, de qualité et environnementaux. </t>
  </si>
  <si>
    <t xml:space="preserve">Le calendrier est établi en intégrant les contraintes du DCE et les méthodes de réalisation retenues. </t>
  </si>
  <si>
    <t xml:space="preserve">Les documents graphiques respectent les règles habituellement utilisées et les normes de représentation. 
Les documents graphiques doivent être utilisables par les intervenants auxquels ils sont destinés. </t>
  </si>
  <si>
    <t xml:space="preserve">Le détail estimatif respecte la décomposition du bordereau des prix. Les sous-détails de prix intègrent les contraintes du DCE, les méthodes de réalisation, les données de l’entreprise et des fournisseurs. </t>
  </si>
  <si>
    <t xml:space="preserve">Le Mémoire Technique et/ou le Schéma organisationnel QSE est (sont) rédigé(s) et utilisable(s) par les destinataires. </t>
  </si>
  <si>
    <t xml:space="preserve">L’impact des variantes est comparé. </t>
  </si>
  <si>
    <t xml:space="preserve">Les méthodes de réalisation sont définies en intégrant les contraintes du projet y compris dans leurs dimensions économiques, les moyens de l’entreprise, les critères de sécurité, de qualité et environnementaux. </t>
  </si>
  <si>
    <t xml:space="preserve">Les hypothèses de calculs sont formulées, les méthodes de calcul sont justifiées et les résultats sont analysés. 
Des ouvrages provisoires simples et/ou de petites dimensions sont calculés et/ou vérifiés. 
Les résultats sont présentés pour validation par la hiérarchie. </t>
  </si>
  <si>
    <t xml:space="preserve">Les solutions techniques traduisent les notes de calculs de l’ouvrage, en intégrant les critères de sécurité, de qualité et d’environnement. </t>
  </si>
  <si>
    <t xml:space="preserve">Les documents graphiques respectent les règles habituellement utilisées et les normes de représentation. 
Les dispositions constructives sont traduites sur les plans. 
Les documents graphiques doivent être utilisables par les intervenants auxquels ils sont destinés. </t>
  </si>
  <si>
    <t>BTS TRAVAUX PUBLICS
U42
Fiche d'évaluation</t>
  </si>
  <si>
    <r>
      <t xml:space="preserve">RÉFÉRENCE </t>
    </r>
    <r>
      <rPr>
        <b/>
        <sz val="12"/>
        <color theme="1"/>
        <rFont val="Arial"/>
        <family val="2"/>
      </rPr>
      <t>DU SUJET :</t>
    </r>
    <r>
      <rPr>
        <b/>
        <sz val="12"/>
        <color rgb="FFFF0000"/>
        <rFont val="Arial"/>
        <family val="2"/>
      </rPr>
      <t xml:space="preserve">
NOM </t>
    </r>
    <r>
      <rPr>
        <b/>
        <sz val="12"/>
        <rFont val="Arial"/>
        <family val="2"/>
      </rPr>
      <t xml:space="preserve">DU CANDIDAT:  </t>
    </r>
    <r>
      <rPr>
        <b/>
        <sz val="12"/>
        <color rgb="FFFF0000"/>
        <rFont val="Arial"/>
        <family val="2"/>
      </rPr>
      <t xml:space="preserve">
PRENOM </t>
    </r>
    <r>
      <rPr>
        <b/>
        <sz val="12"/>
        <color theme="1"/>
        <rFont val="Arial"/>
        <family val="2"/>
      </rPr>
      <t>DU</t>
    </r>
    <r>
      <rPr>
        <b/>
        <sz val="12"/>
        <color rgb="FFFF0000"/>
        <rFont val="Arial"/>
        <family val="2"/>
      </rPr>
      <t xml:space="preserve"> </t>
    </r>
    <r>
      <rPr>
        <b/>
        <sz val="12"/>
        <color theme="1"/>
        <rFont val="Arial"/>
        <family val="2"/>
      </rPr>
      <t xml:space="preserve">CANDIDAT:  </t>
    </r>
  </si>
  <si>
    <t xml:space="preserve">Préciser les principaux thèmes de questionnement et les observations factuelles du jury sur la prestation du candidat qui justifient la note.	  </t>
  </si>
  <si>
    <r>
      <t xml:space="preserve">Analyser </t>
    </r>
    <r>
      <rPr>
        <sz val="12"/>
        <color theme="1"/>
        <rFont val="Arial"/>
        <family val="2"/>
      </rPr>
      <t>le dossier de marché. Analyser les informations ets les données fournies dans une maquette numérique.</t>
    </r>
  </si>
  <si>
    <t>SESSION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</si>
</sst>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41">
    <font>
      <sz val="12"/>
      <color theme="1"/>
      <name val="Calibri"/>
      <family val="2"/>
      <scheme val="minor"/>
    </font>
    <font>
      <sz val="11"/>
      <color theme="1"/>
      <name val="Calibri"/>
      <family val="2"/>
      <scheme val="minor"/>
    </font>
    <font>
      <b/>
      <sz val="18"/>
      <color theme="1"/>
      <name val="Arial"/>
      <family val="2"/>
    </font>
    <font>
      <b/>
      <sz val="11"/>
      <color theme="1"/>
      <name val="Arial"/>
      <family val="2"/>
    </font>
    <font>
      <b/>
      <sz val="11"/>
      <color rgb="FFFF0000"/>
      <name val="Arial"/>
      <family val="2"/>
    </font>
    <font>
      <b/>
      <sz val="12"/>
      <color rgb="FFFF0000"/>
      <name val="Arial"/>
      <family val="2"/>
    </font>
    <font>
      <b/>
      <sz val="12"/>
      <name val="Arial"/>
      <family val="2"/>
    </font>
    <font>
      <b/>
      <sz val="12"/>
      <color theme="1"/>
      <name val="Arial"/>
      <family val="2"/>
    </font>
    <font>
      <b/>
      <sz val="20"/>
      <color theme="1"/>
      <name val="Arial"/>
      <family val="2"/>
    </font>
    <font>
      <sz val="11"/>
      <color theme="1"/>
      <name val="Arial"/>
      <family val="2"/>
    </font>
    <font>
      <sz val="11"/>
      <color rgb="FFFF0000"/>
      <name val="Arial"/>
      <family val="2"/>
    </font>
    <font>
      <b/>
      <sz val="11"/>
      <color theme="0"/>
      <name val="Arial"/>
      <family val="2"/>
    </font>
    <font>
      <b/>
      <i/>
      <sz val="12"/>
      <color theme="1"/>
      <name val="Arial"/>
      <family val="2"/>
    </font>
    <font>
      <sz val="9"/>
      <color rgb="FFFF0000"/>
      <name val="Arial"/>
      <family val="2"/>
    </font>
    <font>
      <sz val="10"/>
      <color theme="1"/>
      <name val="Arial"/>
      <family val="2"/>
    </font>
    <font>
      <sz val="10"/>
      <color rgb="FFFF0000"/>
      <name val="Arial"/>
      <family val="2"/>
    </font>
    <font>
      <b/>
      <sz val="10"/>
      <color theme="1"/>
      <name val="Arial"/>
      <family val="2"/>
    </font>
    <font>
      <sz val="12"/>
      <color theme="1"/>
      <name val="Arial"/>
      <family val="2"/>
    </font>
    <font>
      <b/>
      <sz val="11"/>
      <color indexed="10"/>
      <name val="Arial"/>
      <family val="2"/>
    </font>
    <font>
      <i/>
      <sz val="12"/>
      <color theme="1"/>
      <name val="Arial"/>
      <family val="2"/>
    </font>
    <font>
      <i/>
      <sz val="8"/>
      <color indexed="10"/>
      <name val="Arial"/>
      <family val="2"/>
    </font>
    <font>
      <sz val="14"/>
      <color rgb="FFFF0000"/>
      <name val="Arial"/>
      <family val="2"/>
    </font>
    <font>
      <sz val="12"/>
      <name val="Arial"/>
      <family val="2"/>
    </font>
    <font>
      <sz val="9"/>
      <name val="Arial"/>
      <family val="2"/>
    </font>
    <font>
      <b/>
      <sz val="14"/>
      <color rgb="FFFF0000"/>
      <name val="Arial"/>
      <family val="2"/>
    </font>
    <font>
      <b/>
      <sz val="16"/>
      <name val="Arial"/>
      <family val="2"/>
    </font>
    <font>
      <i/>
      <sz val="9"/>
      <name val="Arial"/>
      <family val="2"/>
    </font>
    <font>
      <b/>
      <i/>
      <sz val="10"/>
      <name val="Arial"/>
      <family val="2"/>
    </font>
    <font>
      <sz val="10"/>
      <name val="Arial"/>
      <family val="2"/>
    </font>
    <font>
      <b/>
      <sz val="10"/>
      <name val="Arial"/>
      <family val="2"/>
    </font>
    <font>
      <b/>
      <sz val="14"/>
      <color theme="1"/>
      <name val="Arial"/>
      <family val="2"/>
    </font>
    <font>
      <b/>
      <sz val="9"/>
      <name val="Arial"/>
      <family val="2"/>
    </font>
    <font>
      <sz val="10"/>
      <color theme="1"/>
      <name val="ArialMT"/>
    </font>
    <font>
      <sz val="12"/>
      <color theme="1"/>
      <name val="ArialMT"/>
    </font>
    <font>
      <i/>
      <sz val="10"/>
      <name val="Arial"/>
      <family val="2"/>
    </font>
    <font>
      <sz val="16"/>
      <color theme="1"/>
      <name val="Arial"/>
      <family val="2"/>
    </font>
    <font>
      <u/>
      <sz val="12"/>
      <color theme="10"/>
      <name val="Calibri"/>
      <family val="2"/>
      <scheme val="minor"/>
    </font>
    <font>
      <u/>
      <sz val="12"/>
      <color theme="11"/>
      <name val="Calibri"/>
      <family val="2"/>
      <scheme val="minor"/>
    </font>
    <font>
      <sz val="12"/>
      <color theme="1"/>
      <name val="Calibri"/>
      <family val="2"/>
      <scheme val="minor"/>
    </font>
    <font>
      <b/>
      <sz val="9"/>
      <color rgb="FF000000"/>
      <name val="Tahoma"/>
      <family val="2"/>
    </font>
    <font>
      <sz val="9"/>
      <color rgb="FF000000"/>
      <name val="Tahoma"/>
      <family val="2"/>
    </font>
  </fonts>
  <fills count="8">
    <fill>
      <patternFill patternType="none"/>
    </fill>
    <fill>
      <patternFill patternType="gray125"/>
    </fill>
    <fill>
      <patternFill patternType="solid">
        <fgColor theme="0" tint="-0.14999847407452621"/>
        <bgColor indexed="64"/>
      </patternFill>
    </fill>
    <fill>
      <patternFill patternType="solid">
        <fgColor theme="6" tint="0.39997558519241921"/>
        <bgColor indexed="64"/>
      </patternFill>
    </fill>
    <fill>
      <patternFill patternType="solid">
        <fgColor rgb="FFFFFF99"/>
        <bgColor indexed="64"/>
      </patternFill>
    </fill>
    <fill>
      <patternFill patternType="solid">
        <fgColor theme="5" tint="0.79998168889431442"/>
        <bgColor indexed="64"/>
      </patternFill>
    </fill>
    <fill>
      <patternFill patternType="solid">
        <fgColor theme="0"/>
        <bgColor indexed="64"/>
      </patternFill>
    </fill>
    <fill>
      <patternFill patternType="solid">
        <fgColor rgb="FFFFFF00"/>
        <bgColor indexed="64"/>
      </patternFill>
    </fill>
  </fills>
  <borders count="4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style="thin">
        <color auto="1"/>
      </bottom>
      <diagonal/>
    </border>
    <border>
      <left style="medium">
        <color auto="1"/>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medium">
        <color auto="1"/>
      </right>
      <top/>
      <bottom style="medium">
        <color auto="1"/>
      </bottom>
      <diagonal/>
    </border>
    <border>
      <left style="medium">
        <color auto="1"/>
      </left>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medium">
        <color auto="1"/>
      </top>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6">
    <xf numFmtId="0" fontId="0" fillId="0" borderId="0"/>
    <xf numFmtId="0" fontId="1" fillId="0" borderId="0"/>
    <xf numFmtId="9" fontId="1" fillId="0" borderId="0" applyFon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9" fontId="38" fillId="0" borderId="0" applyFont="0" applyFill="0" applyBorder="0" applyAlignment="0" applyProtection="0"/>
  </cellStyleXfs>
  <cellXfs count="157">
    <xf numFmtId="0" fontId="0" fillId="0" borderId="0" xfId="0"/>
    <xf numFmtId="0" fontId="2" fillId="2" borderId="1" xfId="1" applyFont="1" applyFill="1" applyBorder="1" applyAlignment="1">
      <alignment horizontal="center" vertical="center" wrapText="1"/>
    </xf>
    <xf numFmtId="0" fontId="3" fillId="3" borderId="1" xfId="1" applyFont="1" applyFill="1" applyBorder="1" applyAlignment="1">
      <alignment vertical="center" wrapText="1"/>
    </xf>
    <xf numFmtId="0" fontId="8" fillId="0" borderId="5" xfId="1" applyFont="1" applyBorder="1" applyAlignment="1">
      <alignment vertical="center" wrapText="1"/>
    </xf>
    <xf numFmtId="0" fontId="9" fillId="0" borderId="5" xfId="1" applyFont="1" applyBorder="1" applyAlignment="1">
      <alignment wrapText="1"/>
    </xf>
    <xf numFmtId="0" fontId="9" fillId="0" borderId="0" xfId="1" applyFont="1"/>
    <xf numFmtId="0" fontId="7" fillId="0" borderId="6" xfId="1" applyFont="1" applyBorder="1" applyAlignment="1">
      <alignment horizontal="center" vertical="center" wrapText="1"/>
    </xf>
    <xf numFmtId="0" fontId="7" fillId="0" borderId="7" xfId="1" applyFont="1" applyBorder="1" applyAlignment="1">
      <alignment horizontal="center" vertical="center" wrapText="1"/>
    </xf>
    <xf numFmtId="0" fontId="7" fillId="0" borderId="8" xfId="1" applyFont="1" applyBorder="1" applyAlignment="1">
      <alignment horizontal="center" vertical="center" wrapText="1"/>
    </xf>
    <xf numFmtId="0" fontId="7" fillId="0" borderId="9" xfId="1" applyFont="1" applyBorder="1" applyAlignment="1">
      <alignment horizontal="center" vertical="center" wrapText="1"/>
    </xf>
    <xf numFmtId="0" fontId="11" fillId="0" borderId="0" xfId="1" applyFont="1" applyAlignment="1">
      <alignment horizontal="center" vertical="center" wrapText="1"/>
    </xf>
    <xf numFmtId="0" fontId="7" fillId="0" borderId="10" xfId="1" applyFont="1" applyBorder="1" applyAlignment="1">
      <alignment horizontal="center" vertical="center" wrapText="1"/>
    </xf>
    <xf numFmtId="0" fontId="12"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textRotation="90" wrapText="1"/>
    </xf>
    <xf numFmtId="0" fontId="16" fillId="0" borderId="13" xfId="1" applyFont="1" applyBorder="1" applyAlignment="1">
      <alignment horizontal="center" vertical="center" wrapText="1"/>
    </xf>
    <xf numFmtId="0" fontId="9" fillId="0" borderId="17" xfId="1" applyFont="1" applyBorder="1" applyAlignment="1">
      <alignment horizontal="left" vertical="center" wrapText="1"/>
    </xf>
    <xf numFmtId="9" fontId="17" fillId="5" borderId="18" xfId="2" applyFont="1" applyFill="1" applyBorder="1" applyAlignment="1" applyProtection="1">
      <alignment horizontal="center"/>
    </xf>
    <xf numFmtId="2" fontId="7" fillId="5" borderId="19" xfId="2" applyNumberFormat="1" applyFont="1" applyFill="1" applyBorder="1" applyAlignment="1" applyProtection="1">
      <alignment horizontal="center" vertical="center"/>
    </xf>
    <xf numFmtId="0" fontId="13" fillId="0" borderId="0" xfId="1" applyFont="1" applyAlignment="1">
      <alignment horizontal="center" vertical="center" textRotation="90" wrapText="1"/>
    </xf>
    <xf numFmtId="0" fontId="4" fillId="0" borderId="0" xfId="1" applyFont="1" applyAlignment="1">
      <alignment horizontal="center"/>
    </xf>
    <xf numFmtId="0" fontId="7" fillId="0" borderId="21" xfId="1" applyFont="1" applyBorder="1" applyAlignment="1">
      <alignment vertical="center" wrapText="1"/>
    </xf>
    <xf numFmtId="0" fontId="17" fillId="0" borderId="18" xfId="1" applyFont="1" applyBorder="1" applyAlignment="1">
      <alignment vertical="center" wrapText="1"/>
    </xf>
    <xf numFmtId="0" fontId="7" fillId="6" borderId="22" xfId="1" applyFont="1" applyFill="1" applyBorder="1" applyAlignment="1" applyProtection="1">
      <alignment horizontal="center" vertical="center"/>
      <protection locked="0"/>
    </xf>
    <xf numFmtId="0" fontId="7" fillId="4" borderId="18" xfId="1" applyFont="1" applyFill="1" applyBorder="1" applyAlignment="1" applyProtection="1">
      <alignment horizontal="center" vertical="center"/>
      <protection locked="0"/>
    </xf>
    <xf numFmtId="0" fontId="7" fillId="4" borderId="23" xfId="1" applyFont="1" applyFill="1" applyBorder="1" applyAlignment="1" applyProtection="1">
      <alignment horizontal="center" vertical="center"/>
      <protection locked="0"/>
    </xf>
    <xf numFmtId="0" fontId="18" fillId="0" borderId="0" xfId="1" applyFont="1" applyAlignment="1">
      <alignment horizontal="left" vertical="center"/>
    </xf>
    <xf numFmtId="9" fontId="17" fillId="0" borderId="18" xfId="2" applyFont="1" applyFill="1" applyBorder="1" applyAlignment="1" applyProtection="1">
      <alignment horizontal="right"/>
    </xf>
    <xf numFmtId="9" fontId="19" fillId="0" borderId="24" xfId="2" applyFont="1" applyFill="1" applyBorder="1" applyAlignment="1" applyProtection="1">
      <alignment horizontal="center"/>
    </xf>
    <xf numFmtId="2" fontId="17" fillId="0" borderId="19" xfId="2" applyNumberFormat="1" applyFont="1" applyFill="1" applyBorder="1" applyAlignment="1" applyProtection="1"/>
    <xf numFmtId="0" fontId="13" fillId="0" borderId="0" xfId="1" applyFont="1"/>
    <xf numFmtId="9" fontId="13" fillId="0" borderId="0" xfId="1" applyNumberFormat="1" applyFont="1" applyAlignment="1">
      <alignment horizontal="center"/>
    </xf>
    <xf numFmtId="9" fontId="17" fillId="5" borderId="18" xfId="1" applyNumberFormat="1" applyFont="1" applyFill="1" applyBorder="1" applyAlignment="1">
      <alignment horizontal="center"/>
    </xf>
    <xf numFmtId="0" fontId="7" fillId="5" borderId="26" xfId="1" applyFont="1" applyFill="1" applyBorder="1" applyAlignment="1">
      <alignment horizontal="left" vertical="center" wrapText="1"/>
    </xf>
    <xf numFmtId="9" fontId="19" fillId="0" borderId="24" xfId="2" applyFont="1" applyBorder="1" applyAlignment="1" applyProtection="1">
      <alignment horizontal="center"/>
    </xf>
    <xf numFmtId="9" fontId="9" fillId="0" borderId="0" xfId="1" applyNumberFormat="1" applyFont="1"/>
    <xf numFmtId="9" fontId="17" fillId="0" borderId="18" xfId="1" applyNumberFormat="1" applyFont="1" applyBorder="1" applyAlignment="1">
      <alignment horizontal="right"/>
    </xf>
    <xf numFmtId="9" fontId="17" fillId="0" borderId="18" xfId="1" applyNumberFormat="1" applyFont="1" applyBorder="1"/>
    <xf numFmtId="0" fontId="7" fillId="4" borderId="27" xfId="1" applyFont="1" applyFill="1" applyBorder="1" applyAlignment="1" applyProtection="1">
      <alignment horizontal="center" vertical="center"/>
      <protection locked="0"/>
    </xf>
    <xf numFmtId="0" fontId="17" fillId="2" borderId="18" xfId="1" applyFont="1" applyFill="1" applyBorder="1" applyAlignment="1">
      <alignment vertical="center" wrapText="1"/>
    </xf>
    <xf numFmtId="9" fontId="17" fillId="0" borderId="18" xfId="2" applyFont="1" applyFill="1" applyBorder="1" applyAlignment="1" applyProtection="1"/>
    <xf numFmtId="0" fontId="7" fillId="0" borderId="28" xfId="1" applyFont="1" applyBorder="1" applyAlignment="1">
      <alignment vertical="center" wrapText="1"/>
    </xf>
    <xf numFmtId="0" fontId="17" fillId="0" borderId="29" xfId="1" applyFont="1" applyBorder="1" applyAlignment="1">
      <alignment vertical="center" wrapText="1"/>
    </xf>
    <xf numFmtId="0" fontId="7" fillId="4" borderId="29" xfId="1" applyFont="1" applyFill="1" applyBorder="1" applyAlignment="1" applyProtection="1">
      <alignment horizontal="center" vertical="center"/>
      <protection locked="0"/>
    </xf>
    <xf numFmtId="0" fontId="20" fillId="0" borderId="0" xfId="1" applyFont="1" applyAlignment="1">
      <alignment vertical="center"/>
    </xf>
    <xf numFmtId="0" fontId="20" fillId="0" borderId="0" xfId="1" applyFont="1" applyAlignment="1">
      <alignment horizontal="center" vertical="center"/>
    </xf>
    <xf numFmtId="0" fontId="14" fillId="0" borderId="0" xfId="1" applyFont="1"/>
    <xf numFmtId="0" fontId="3" fillId="0" borderId="0" xfId="1" applyFont="1"/>
    <xf numFmtId="0" fontId="21" fillId="0" borderId="0" xfId="1" applyFont="1" applyAlignment="1">
      <alignment horizontal="center" vertical="center"/>
    </xf>
    <xf numFmtId="164" fontId="9" fillId="0" borderId="0" xfId="1" applyNumberFormat="1" applyFont="1" applyAlignment="1">
      <alignment horizontal="center" vertical="center"/>
    </xf>
    <xf numFmtId="0" fontId="9" fillId="0" borderId="13" xfId="1" applyFont="1" applyBorder="1"/>
    <xf numFmtId="0" fontId="23" fillId="0" borderId="0" xfId="1" applyFont="1" applyAlignment="1">
      <alignment horizontal="center" vertical="center"/>
    </xf>
    <xf numFmtId="0" fontId="4" fillId="0" borderId="4" xfId="1" applyFont="1" applyBorder="1" applyAlignment="1">
      <alignment vertical="center"/>
    </xf>
    <xf numFmtId="0" fontId="25" fillId="0" borderId="4" xfId="1" applyFont="1" applyBorder="1" applyAlignment="1">
      <alignment vertical="center"/>
    </xf>
    <xf numFmtId="0" fontId="23" fillId="0" borderId="0" xfId="1" applyFont="1" applyAlignment="1">
      <alignment vertical="top" wrapText="1"/>
    </xf>
    <xf numFmtId="0" fontId="23" fillId="0" borderId="17" xfId="1" applyFont="1" applyBorder="1" applyAlignment="1">
      <alignment vertical="top" wrapText="1"/>
    </xf>
    <xf numFmtId="0" fontId="23" fillId="0" borderId="0" xfId="1" applyFont="1" applyAlignment="1">
      <alignment horizontal="center" vertical="top" wrapText="1"/>
    </xf>
    <xf numFmtId="0" fontId="6" fillId="0" borderId="16" xfId="1" applyFont="1" applyBorder="1" applyAlignment="1">
      <alignment horizontal="center" vertical="center"/>
    </xf>
    <xf numFmtId="0" fontId="31" fillId="0" borderId="0" xfId="1" applyFont="1" applyAlignment="1">
      <alignment horizontal="center" vertical="center"/>
    </xf>
    <xf numFmtId="0" fontId="29" fillId="0" borderId="5" xfId="1" applyFont="1" applyBorder="1" applyAlignment="1">
      <alignment vertical="center"/>
    </xf>
    <xf numFmtId="0" fontId="28" fillId="4" borderId="43" xfId="1" applyFont="1" applyFill="1" applyBorder="1" applyAlignment="1" applyProtection="1">
      <alignment horizontal="center" vertical="center" wrapText="1"/>
      <protection locked="0"/>
    </xf>
    <xf numFmtId="0" fontId="9" fillId="4" borderId="22" xfId="1" applyFont="1" applyFill="1" applyBorder="1" applyProtection="1">
      <protection locked="0"/>
    </xf>
    <xf numFmtId="0" fontId="28" fillId="4" borderId="23" xfId="1" applyFont="1" applyFill="1" applyBorder="1" applyAlignment="1" applyProtection="1">
      <alignment horizontal="center" vertical="center"/>
      <protection locked="0"/>
    </xf>
    <xf numFmtId="0" fontId="28" fillId="4" borderId="22" xfId="1" applyFont="1" applyFill="1" applyBorder="1" applyAlignment="1" applyProtection="1">
      <alignment horizontal="center" vertical="center" wrapText="1"/>
      <protection locked="0"/>
    </xf>
    <xf numFmtId="0" fontId="28" fillId="4" borderId="46" xfId="1" applyFont="1" applyFill="1" applyBorder="1" applyAlignment="1" applyProtection="1">
      <alignment horizontal="center" vertical="center"/>
      <protection locked="0"/>
    </xf>
    <xf numFmtId="0" fontId="23" fillId="0" borderId="40" xfId="1" applyFont="1" applyBorder="1" applyAlignment="1">
      <alignment horizontal="center" vertical="center"/>
    </xf>
    <xf numFmtId="0" fontId="14" fillId="0" borderId="40" xfId="1" applyFont="1" applyBorder="1"/>
    <xf numFmtId="0" fontId="3" fillId="0" borderId="40" xfId="1" applyFont="1" applyBorder="1"/>
    <xf numFmtId="0" fontId="13" fillId="0" borderId="40" xfId="1" applyFont="1" applyBorder="1"/>
    <xf numFmtId="0" fontId="9" fillId="0" borderId="40" xfId="1" applyFont="1" applyBorder="1"/>
    <xf numFmtId="0" fontId="9" fillId="0" borderId="41" xfId="1" applyFont="1" applyBorder="1"/>
    <xf numFmtId="0" fontId="14" fillId="0" borderId="0" xfId="1" applyFont="1" applyAlignment="1">
      <alignment wrapText="1"/>
    </xf>
    <xf numFmtId="0" fontId="9" fillId="0" borderId="0" xfId="1" applyFont="1" applyAlignment="1">
      <alignment horizontal="center"/>
    </xf>
    <xf numFmtId="0" fontId="32" fillId="0" borderId="0" xfId="1" applyFont="1"/>
    <xf numFmtId="0" fontId="1" fillId="0" borderId="0" xfId="1"/>
    <xf numFmtId="0" fontId="33" fillId="0" borderId="46" xfId="1" applyFont="1" applyBorder="1" applyAlignment="1">
      <alignment horizontal="left" vertical="center" wrapText="1"/>
    </xf>
    <xf numFmtId="0" fontId="33" fillId="0" borderId="23" xfId="1" applyFont="1" applyBorder="1" applyAlignment="1">
      <alignment horizontal="left" vertical="center" wrapText="1"/>
    </xf>
    <xf numFmtId="0" fontId="33" fillId="0" borderId="23" xfId="1" applyFont="1" applyBorder="1" applyAlignment="1">
      <alignment horizontal="left" wrapText="1"/>
    </xf>
    <xf numFmtId="0" fontId="33" fillId="0" borderId="46" xfId="1" applyFont="1" applyBorder="1" applyAlignment="1">
      <alignment horizontal="left" wrapText="1"/>
    </xf>
    <xf numFmtId="0" fontId="35" fillId="0" borderId="0" xfId="1" applyFont="1"/>
    <xf numFmtId="0" fontId="7" fillId="6" borderId="22" xfId="1" applyFont="1" applyFill="1" applyBorder="1" applyAlignment="1">
      <alignment horizontal="center" vertical="center"/>
    </xf>
    <xf numFmtId="0" fontId="10" fillId="0" borderId="5" xfId="5" applyNumberFormat="1" applyFont="1" applyBorder="1" applyAlignment="1" applyProtection="1">
      <alignment horizontal="center"/>
    </xf>
    <xf numFmtId="0" fontId="15" fillId="0" borderId="0" xfId="5" applyNumberFormat="1" applyFont="1" applyBorder="1" applyAlignment="1" applyProtection="1">
      <alignment horizontal="center" vertical="center" textRotation="90" wrapText="1"/>
    </xf>
    <xf numFmtId="0" fontId="10" fillId="0" borderId="0" xfId="5" applyNumberFormat="1" applyFont="1" applyBorder="1" applyAlignment="1" applyProtection="1">
      <alignment horizontal="center"/>
    </xf>
    <xf numFmtId="0" fontId="13" fillId="0" borderId="0" xfId="5" applyNumberFormat="1" applyFont="1" applyBorder="1" applyAlignment="1" applyProtection="1">
      <alignment horizontal="center"/>
    </xf>
    <xf numFmtId="0" fontId="21" fillId="0" borderId="0" xfId="5" applyNumberFormat="1" applyFont="1" applyBorder="1" applyAlignment="1" applyProtection="1">
      <alignment horizontal="center" vertical="center"/>
    </xf>
    <xf numFmtId="0" fontId="10" fillId="0" borderId="40" xfId="5" applyNumberFormat="1" applyFont="1" applyBorder="1" applyAlignment="1" applyProtection="1">
      <alignment horizontal="center"/>
    </xf>
    <xf numFmtId="0" fontId="10" fillId="0" borderId="0" xfId="5" applyNumberFormat="1" applyFont="1" applyAlignment="1">
      <alignment horizontal="center"/>
    </xf>
    <xf numFmtId="0" fontId="7" fillId="5" borderId="14" xfId="1" applyFont="1" applyFill="1" applyBorder="1" applyAlignment="1">
      <alignment horizontal="left" vertical="center" wrapText="1"/>
    </xf>
    <xf numFmtId="0" fontId="7" fillId="5" borderId="15" xfId="1" applyFont="1" applyFill="1" applyBorder="1" applyAlignment="1">
      <alignment horizontal="left" vertical="center" wrapText="1"/>
    </xf>
    <xf numFmtId="0" fontId="7" fillId="5" borderId="10" xfId="1" applyFont="1" applyFill="1" applyBorder="1" applyAlignment="1">
      <alignment horizontal="left" vertical="center" wrapText="1"/>
    </xf>
    <xf numFmtId="0" fontId="7" fillId="5" borderId="16" xfId="1" applyFont="1" applyFill="1" applyBorder="1" applyAlignment="1">
      <alignment horizontal="left" vertical="center" wrapText="1"/>
    </xf>
    <xf numFmtId="0" fontId="3" fillId="4" borderId="20" xfId="1" applyFont="1" applyFill="1" applyBorder="1" applyAlignment="1" applyProtection="1">
      <alignment horizontal="center" vertical="center"/>
      <protection locked="0"/>
    </xf>
    <xf numFmtId="0" fontId="3" fillId="4" borderId="25" xfId="1" applyFont="1" applyFill="1" applyBorder="1" applyAlignment="1" applyProtection="1">
      <alignment horizontal="center" vertical="center"/>
      <protection locked="0"/>
    </xf>
    <xf numFmtId="0" fontId="3" fillId="4" borderId="30" xfId="1" applyFont="1" applyFill="1" applyBorder="1" applyAlignment="1" applyProtection="1">
      <alignment horizontal="center" vertical="center"/>
      <protection locked="0"/>
    </xf>
    <xf numFmtId="0" fontId="34" fillId="4" borderId="36" xfId="1" applyFont="1" applyFill="1" applyBorder="1" applyAlignment="1" applyProtection="1">
      <alignment horizontal="center" vertical="center" wrapText="1"/>
      <protection locked="0"/>
    </xf>
    <xf numFmtId="0" fontId="34" fillId="4" borderId="37" xfId="1" applyFont="1" applyFill="1" applyBorder="1" applyAlignment="1" applyProtection="1">
      <alignment horizontal="center" vertical="center" wrapText="1"/>
      <protection locked="0"/>
    </xf>
    <xf numFmtId="0" fontId="34" fillId="4" borderId="38" xfId="1" applyFont="1" applyFill="1" applyBorder="1" applyAlignment="1" applyProtection="1">
      <alignment horizontal="center" vertical="center" wrapText="1"/>
      <protection locked="0"/>
    </xf>
    <xf numFmtId="0" fontId="28" fillId="4" borderId="17" xfId="1" applyFont="1" applyFill="1" applyBorder="1" applyAlignment="1" applyProtection="1">
      <alignment horizontal="center" vertical="top" wrapText="1"/>
      <protection locked="0"/>
    </xf>
    <xf numFmtId="0" fontId="28" fillId="4" borderId="0" xfId="1" applyFont="1" applyFill="1" applyAlignment="1" applyProtection="1">
      <alignment horizontal="center" vertical="top" wrapText="1"/>
      <protection locked="0"/>
    </xf>
    <xf numFmtId="0" fontId="28" fillId="4" borderId="13" xfId="1" applyFont="1" applyFill="1" applyBorder="1" applyAlignment="1" applyProtection="1">
      <alignment horizontal="center" vertical="top" wrapText="1"/>
      <protection locked="0"/>
    </xf>
    <xf numFmtId="0" fontId="28" fillId="4" borderId="39" xfId="1" applyFont="1" applyFill="1" applyBorder="1" applyAlignment="1" applyProtection="1">
      <alignment horizontal="center" vertical="top" wrapText="1"/>
      <protection locked="0"/>
    </xf>
    <xf numFmtId="0" fontId="28" fillId="4" borderId="40" xfId="1" applyFont="1" applyFill="1" applyBorder="1" applyAlignment="1" applyProtection="1">
      <alignment horizontal="center" vertical="top" wrapText="1"/>
      <protection locked="0"/>
    </xf>
    <xf numFmtId="0" fontId="28" fillId="4" borderId="41" xfId="1" applyFont="1" applyFill="1" applyBorder="1" applyAlignment="1" applyProtection="1">
      <alignment horizontal="center" vertical="top" wrapText="1"/>
      <protection locked="0"/>
    </xf>
    <xf numFmtId="0" fontId="5" fillId="4" borderId="2" xfId="1" applyFont="1" applyFill="1" applyBorder="1" applyAlignment="1" applyProtection="1">
      <alignment horizontal="left" vertical="center" wrapText="1"/>
      <protection locked="0"/>
    </xf>
    <xf numFmtId="0" fontId="8" fillId="4" borderId="3" xfId="1" applyFont="1" applyFill="1" applyBorder="1" applyAlignment="1" applyProtection="1">
      <alignment horizontal="left" vertical="center" wrapText="1"/>
      <protection locked="0"/>
    </xf>
    <xf numFmtId="0" fontId="8" fillId="4" borderId="4" xfId="1" applyFont="1" applyFill="1" applyBorder="1" applyAlignment="1" applyProtection="1">
      <alignment horizontal="left" vertical="center" wrapText="1"/>
      <protection locked="0"/>
    </xf>
    <xf numFmtId="0" fontId="16" fillId="4" borderId="20" xfId="1" applyFont="1" applyFill="1" applyBorder="1" applyAlignment="1" applyProtection="1">
      <alignment horizontal="center" vertical="center" wrapText="1"/>
      <protection locked="0"/>
    </xf>
    <xf numFmtId="0" fontId="16" fillId="4" borderId="25" xfId="1" applyFont="1" applyFill="1" applyBorder="1" applyAlignment="1" applyProtection="1">
      <alignment horizontal="center" vertical="center" wrapText="1"/>
      <protection locked="0"/>
    </xf>
    <xf numFmtId="0" fontId="18" fillId="7" borderId="31" xfId="1" applyFont="1" applyFill="1" applyBorder="1" applyAlignment="1">
      <alignment horizontal="center" vertical="center" wrapText="1"/>
    </xf>
    <xf numFmtId="0" fontId="18" fillId="7" borderId="5" xfId="1" applyFont="1" applyFill="1" applyBorder="1" applyAlignment="1">
      <alignment horizontal="center" vertical="center" wrapText="1"/>
    </xf>
    <xf numFmtId="0" fontId="22" fillId="0" borderId="17" xfId="1" applyFont="1" applyBorder="1" applyAlignment="1">
      <alignment horizontal="right" vertical="center"/>
    </xf>
    <xf numFmtId="0" fontId="22" fillId="0" borderId="0" xfId="1" applyFont="1" applyAlignment="1">
      <alignment horizontal="right" vertical="center"/>
    </xf>
    <xf numFmtId="2" fontId="5" fillId="0" borderId="2" xfId="1" applyNumberFormat="1" applyFont="1" applyBorder="1" applyAlignment="1">
      <alignment horizontal="center" vertical="center"/>
    </xf>
    <xf numFmtId="2" fontId="5" fillId="0" borderId="3" xfId="1" applyNumberFormat="1" applyFont="1" applyBorder="1" applyAlignment="1">
      <alignment horizontal="center" vertical="center"/>
    </xf>
    <xf numFmtId="0" fontId="5" fillId="0" borderId="0" xfId="1" applyFont="1" applyAlignment="1">
      <alignment horizontal="center" vertical="top"/>
    </xf>
    <xf numFmtId="0" fontId="5" fillId="0" borderId="13" xfId="1" applyFont="1" applyBorder="1" applyAlignment="1">
      <alignment horizontal="center" vertical="top"/>
    </xf>
    <xf numFmtId="0" fontId="6" fillId="0" borderId="17" xfId="1" applyFont="1" applyBorder="1" applyAlignment="1">
      <alignment horizontal="right" vertical="center"/>
    </xf>
    <xf numFmtId="0" fontId="6" fillId="0" borderId="0" xfId="1" applyFont="1" applyAlignment="1">
      <alignment horizontal="right" vertical="center"/>
    </xf>
    <xf numFmtId="165" fontId="25" fillId="4" borderId="2" xfId="1" applyNumberFormat="1" applyFont="1" applyFill="1" applyBorder="1" applyAlignment="1" applyProtection="1">
      <alignment horizontal="center" vertical="center"/>
      <protection locked="0"/>
    </xf>
    <xf numFmtId="165" fontId="25" fillId="4" borderId="3" xfId="1" applyNumberFormat="1" applyFont="1" applyFill="1" applyBorder="1" applyAlignment="1" applyProtection="1">
      <alignment horizontal="center" vertical="center"/>
      <protection locked="0"/>
    </xf>
    <xf numFmtId="0" fontId="6" fillId="0" borderId="32" xfId="1" applyFont="1" applyBorder="1" applyAlignment="1">
      <alignment horizontal="center" vertical="center" wrapText="1"/>
    </xf>
    <xf numFmtId="0" fontId="6" fillId="0" borderId="42" xfId="1" applyFont="1" applyBorder="1" applyAlignment="1">
      <alignment horizontal="center" vertical="center" wrapText="1"/>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28" fillId="4" borderId="31" xfId="1" applyFont="1" applyFill="1" applyBorder="1" applyAlignment="1" applyProtection="1">
      <alignment horizontal="center" vertical="center"/>
      <protection locked="0"/>
    </xf>
    <xf numFmtId="0" fontId="28" fillId="4" borderId="5" xfId="1" applyFont="1" applyFill="1" applyBorder="1" applyAlignment="1" applyProtection="1">
      <alignment horizontal="center" vertical="center"/>
      <protection locked="0"/>
    </xf>
    <xf numFmtId="0" fontId="28" fillId="4" borderId="35" xfId="1" applyFont="1" applyFill="1" applyBorder="1" applyAlignment="1" applyProtection="1">
      <alignment horizontal="center" vertical="center"/>
      <protection locked="0"/>
    </xf>
    <xf numFmtId="0" fontId="28" fillId="4" borderId="17" xfId="1" applyFont="1" applyFill="1" applyBorder="1" applyAlignment="1" applyProtection="1">
      <alignment horizontal="center" vertical="center"/>
      <protection locked="0"/>
    </xf>
    <xf numFmtId="0" fontId="28" fillId="4" borderId="0" xfId="1" applyFont="1" applyFill="1" applyAlignment="1" applyProtection="1">
      <alignment horizontal="center" vertical="center"/>
      <protection locked="0"/>
    </xf>
    <xf numFmtId="0" fontId="28" fillId="4" borderId="13" xfId="1" applyFont="1" applyFill="1" applyBorder="1" applyAlignment="1" applyProtection="1">
      <alignment horizontal="center" vertical="center"/>
      <protection locked="0"/>
    </xf>
    <xf numFmtId="0" fontId="28" fillId="4" borderId="39" xfId="1" applyFont="1" applyFill="1" applyBorder="1" applyAlignment="1" applyProtection="1">
      <alignment horizontal="center" vertical="center"/>
      <protection locked="0"/>
    </xf>
    <xf numFmtId="0" fontId="28" fillId="4" borderId="40" xfId="1" applyFont="1" applyFill="1" applyBorder="1" applyAlignment="1" applyProtection="1">
      <alignment horizontal="center" vertical="center"/>
      <protection locked="0"/>
    </xf>
    <xf numFmtId="0" fontId="28" fillId="4" borderId="41" xfId="1" applyFont="1" applyFill="1" applyBorder="1" applyAlignment="1" applyProtection="1">
      <alignment horizontal="center" vertical="center"/>
      <protection locked="0"/>
    </xf>
    <xf numFmtId="0" fontId="28" fillId="4" borderId="44" xfId="1" applyFont="1" applyFill="1" applyBorder="1" applyAlignment="1" applyProtection="1">
      <alignment horizontal="center" vertical="center" wrapText="1"/>
      <protection locked="0"/>
    </xf>
    <xf numFmtId="0" fontId="9" fillId="4" borderId="45" xfId="1" applyFont="1" applyFill="1" applyBorder="1" applyProtection="1">
      <protection locked="0"/>
    </xf>
    <xf numFmtId="0" fontId="26" fillId="0" borderId="17" xfId="1" applyFont="1" applyBorder="1" applyAlignment="1">
      <alignment horizontal="right" vertical="center"/>
    </xf>
    <xf numFmtId="0" fontId="26" fillId="0" borderId="0" xfId="1" applyFont="1" applyAlignment="1">
      <alignment horizontal="right" vertical="center"/>
    </xf>
    <xf numFmtId="0" fontId="6" fillId="6" borderId="32" xfId="1" applyFont="1" applyFill="1" applyBorder="1" applyAlignment="1">
      <alignment horizontal="center" vertical="center"/>
    </xf>
    <xf numFmtId="0" fontId="6" fillId="6" borderId="33" xfId="1" applyFont="1" applyFill="1" applyBorder="1" applyAlignment="1">
      <alignment horizontal="center" vertical="center"/>
    </xf>
    <xf numFmtId="0" fontId="6" fillId="6" borderId="34" xfId="1" applyFont="1" applyFill="1" applyBorder="1" applyAlignment="1">
      <alignment horizontal="center" vertical="center"/>
    </xf>
    <xf numFmtId="0" fontId="27" fillId="0" borderId="31" xfId="1" applyFont="1" applyBorder="1" applyAlignment="1">
      <alignment horizontal="center" vertical="center"/>
    </xf>
    <xf numFmtId="0" fontId="27" fillId="0" borderId="5" xfId="1" applyFont="1" applyBorder="1" applyAlignment="1">
      <alignment horizontal="center" vertical="center"/>
    </xf>
    <xf numFmtId="0" fontId="9" fillId="0" borderId="5" xfId="1" applyFont="1" applyBorder="1" applyAlignment="1">
      <alignment horizontal="center" vertical="center" wrapText="1"/>
    </xf>
    <xf numFmtId="0" fontId="9" fillId="0" borderId="35" xfId="1" applyFont="1" applyBorder="1" applyAlignment="1">
      <alignment horizontal="center" vertical="center" wrapText="1"/>
    </xf>
    <xf numFmtId="0" fontId="9" fillId="0" borderId="0" xfId="1" applyFont="1" applyAlignment="1">
      <alignment horizontal="center" vertical="center" wrapText="1"/>
    </xf>
    <xf numFmtId="0" fontId="9" fillId="0" borderId="13" xfId="1" applyFont="1" applyBorder="1" applyAlignment="1">
      <alignment horizontal="center" vertical="center" wrapText="1"/>
    </xf>
    <xf numFmtId="0" fontId="29" fillId="0" borderId="17" xfId="1" applyFont="1" applyBorder="1" applyAlignment="1">
      <alignment horizontal="center" vertical="center"/>
    </xf>
    <xf numFmtId="0" fontId="29" fillId="0" borderId="0" xfId="1" applyFont="1" applyAlignment="1">
      <alignment horizontal="center" vertical="center"/>
    </xf>
    <xf numFmtId="0" fontId="9" fillId="0" borderId="40" xfId="1" applyFont="1" applyBorder="1" applyAlignment="1">
      <alignment horizontal="center" vertical="center" wrapText="1"/>
    </xf>
    <xf numFmtId="0" fontId="9" fillId="0" borderId="41" xfId="1" applyFont="1" applyBorder="1" applyAlignment="1">
      <alignment horizontal="center" vertical="center" wrapText="1"/>
    </xf>
    <xf numFmtId="9" fontId="30" fillId="0" borderId="17" xfId="1" applyNumberFormat="1" applyFont="1" applyBorder="1" applyAlignment="1">
      <alignment horizontal="center" vertical="center"/>
    </xf>
    <xf numFmtId="9" fontId="30" fillId="0" borderId="0" xfId="1" applyNumberFormat="1" applyFont="1" applyAlignment="1">
      <alignment horizontal="center" vertical="center"/>
    </xf>
    <xf numFmtId="0" fontId="7" fillId="5" borderId="32" xfId="1" applyFont="1" applyFill="1" applyBorder="1" applyAlignment="1">
      <alignment horizontal="left" vertical="center" wrapText="1"/>
    </xf>
    <xf numFmtId="0" fontId="7" fillId="5" borderId="34" xfId="1" applyFont="1" applyFill="1" applyBorder="1" applyAlignment="1">
      <alignment horizontal="left" vertical="center" wrapText="1"/>
    </xf>
  </cellXfs>
  <cellStyles count="6">
    <cellStyle name="Lien hypertexte" xfId="3" builtinId="8" hidden="1"/>
    <cellStyle name="Lien hypertexte visité" xfId="4" builtinId="9" hidden="1"/>
    <cellStyle name="Normal" xfId="0" builtinId="0"/>
    <cellStyle name="Normal 2" xfId="1" xr:uid="{00000000-0005-0000-0000-000003000000}"/>
    <cellStyle name="Pourcentage" xfId="5" builtinId="5"/>
    <cellStyle name="Pourcentage 2" xfId="2" xr:uid="{00000000-0005-0000-0000-000004000000}"/>
  </cellStyles>
  <dxfs count="11">
    <dxf>
      <fill>
        <patternFill>
          <bgColor rgb="FFFFFF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8989"/>
        </patternFill>
      </fill>
    </dxf>
    <dxf>
      <fill>
        <patternFill>
          <bgColor theme="6" tint="0.39994506668294322"/>
        </patternFill>
      </fill>
    </dxf>
    <dxf>
      <fill>
        <patternFill>
          <bgColor rgb="FF92D050"/>
        </patternFill>
      </fill>
    </dxf>
    <dxf>
      <fill>
        <patternFill>
          <bgColor rgb="FFFFC000"/>
        </patternFill>
      </fill>
    </dxf>
    <dxf>
      <fill>
        <patternFill>
          <bgColor rgb="FFFFC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47624</xdr:colOff>
      <xdr:row>19</xdr:row>
      <xdr:rowOff>115093</xdr:rowOff>
    </xdr:from>
    <xdr:to>
      <xdr:col>7</xdr:col>
      <xdr:colOff>222249</xdr:colOff>
      <xdr:row>19</xdr:row>
      <xdr:rowOff>317500</xdr:rowOff>
    </xdr:to>
    <xdr:sp macro="" textlink="">
      <xdr:nvSpPr>
        <xdr:cNvPr id="2" name="Flèche à angle droit 1">
          <a:extLst>
            <a:ext uri="{FF2B5EF4-FFF2-40B4-BE49-F238E27FC236}">
              <a16:creationId xmlns:a16="http://schemas.microsoft.com/office/drawing/2014/main" id="{00000000-0008-0000-0000-000002000000}"/>
            </a:ext>
          </a:extLst>
        </xdr:cNvPr>
        <xdr:cNvSpPr/>
      </xdr:nvSpPr>
      <xdr:spPr>
        <a:xfrm>
          <a:off x="9623424" y="6223793"/>
          <a:ext cx="174625" cy="202407"/>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twoCellAnchor editAs="oneCell">
    <xdr:from>
      <xdr:col>9</xdr:col>
      <xdr:colOff>38100</xdr:colOff>
      <xdr:row>21</xdr:row>
      <xdr:rowOff>254000</xdr:rowOff>
    </xdr:from>
    <xdr:to>
      <xdr:col>20</xdr:col>
      <xdr:colOff>56587</xdr:colOff>
      <xdr:row>30</xdr:row>
      <xdr:rowOff>272723</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a:srcRect l="1106" t="1586" r="1604" b="2817"/>
        <a:stretch/>
      </xdr:blipFill>
      <xdr:spPr>
        <a:xfrm>
          <a:off x="10756900" y="7048500"/>
          <a:ext cx="8587013" cy="35493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3706666</xdr:colOff>
      <xdr:row>18</xdr:row>
      <xdr:rowOff>125129</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1106" t="1586" r="1604" b="2817"/>
        <a:stretch/>
      </xdr:blipFill>
      <xdr:spPr>
        <a:xfrm>
          <a:off x="0" y="0"/>
          <a:ext cx="8596166" cy="355412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U34"/>
  <sheetViews>
    <sheetView tabSelected="1" topLeftCell="G1" zoomScale="113" zoomScaleNormal="113" zoomScaleSheetLayoutView="80" zoomScalePageLayoutView="113" workbookViewId="0">
      <selection activeCell="Q3" sqref="Q3:Q4"/>
    </sheetView>
  </sheetViews>
  <sheetFormatPr baseColWidth="10" defaultColWidth="11.5" defaultRowHeight="14"/>
  <cols>
    <col min="1" max="1" width="91.5" style="47" customWidth="1"/>
    <col min="2" max="2" width="61.1640625" style="72" hidden="1" customWidth="1"/>
    <col min="3" max="3" width="17.5" style="73" customWidth="1"/>
    <col min="4" max="7" width="4.1640625" style="5" customWidth="1"/>
    <col min="8" max="8" width="2.83203125" style="5" customWidth="1"/>
    <col min="9" max="9" width="12.1640625" style="73" bestFit="1" customWidth="1"/>
    <col min="10" max="10" width="12.5" style="47" bestFit="1" customWidth="1"/>
    <col min="11" max="11" width="12.5" style="48" bestFit="1" customWidth="1"/>
    <col min="12" max="12" width="3" style="31" hidden="1" customWidth="1"/>
    <col min="13" max="13" width="6.5" style="31" hidden="1" customWidth="1"/>
    <col min="14" max="14" width="14" style="5" hidden="1" customWidth="1"/>
    <col min="15" max="15" width="11.6640625" style="5" hidden="1" customWidth="1"/>
    <col min="16" max="16" width="17.33203125" style="88" hidden="1" customWidth="1"/>
    <col min="17" max="17" width="52.83203125" style="5" customWidth="1"/>
    <col min="18" max="16384" width="11.5" style="5"/>
  </cols>
  <sheetData>
    <row r="1" spans="1:21" ht="90" customHeight="1" thickBot="1">
      <c r="A1" s="1" t="s">
        <v>66</v>
      </c>
      <c r="B1" s="2" t="s">
        <v>0</v>
      </c>
      <c r="C1" s="105" t="s">
        <v>67</v>
      </c>
      <c r="D1" s="106"/>
      <c r="E1" s="106"/>
      <c r="F1" s="106"/>
      <c r="G1" s="106"/>
      <c r="H1" s="106"/>
      <c r="I1" s="106"/>
      <c r="J1" s="106"/>
      <c r="K1" s="107"/>
      <c r="L1" s="3"/>
      <c r="M1" s="3"/>
      <c r="N1" s="4" t="s">
        <v>1</v>
      </c>
      <c r="P1" s="82"/>
      <c r="Q1" s="1" t="s">
        <v>70</v>
      </c>
    </row>
    <row r="2" spans="1:21" s="15" customFormat="1" ht="32.25" customHeight="1" thickBot="1">
      <c r="A2" s="6" t="s">
        <v>2</v>
      </c>
      <c r="B2" s="7" t="s">
        <v>3</v>
      </c>
      <c r="C2" s="8" t="s">
        <v>4</v>
      </c>
      <c r="D2" s="8">
        <v>0</v>
      </c>
      <c r="E2" s="8">
        <v>1</v>
      </c>
      <c r="F2" s="8">
        <v>2</v>
      </c>
      <c r="G2" s="9">
        <v>3</v>
      </c>
      <c r="H2" s="10">
        <f>COUNTIF(H4:H19,"◄")</f>
        <v>14</v>
      </c>
      <c r="I2" s="11" t="s">
        <v>5</v>
      </c>
      <c r="J2" s="12" t="s">
        <v>6</v>
      </c>
      <c r="K2" s="13" t="s">
        <v>7</v>
      </c>
      <c r="L2" s="14" t="s">
        <v>8</v>
      </c>
      <c r="M2" s="14" t="s">
        <v>9</v>
      </c>
      <c r="N2" s="14" t="s">
        <v>10</v>
      </c>
      <c r="P2" s="83"/>
      <c r="Q2" s="16" t="s">
        <v>11</v>
      </c>
    </row>
    <row r="3" spans="1:21" s="15" customFormat="1" ht="22.25" customHeight="1">
      <c r="A3" s="89" t="s">
        <v>12</v>
      </c>
      <c r="B3" s="90"/>
      <c r="C3" s="90"/>
      <c r="D3" s="91"/>
      <c r="E3" s="91"/>
      <c r="F3" s="91"/>
      <c r="G3" s="92"/>
      <c r="H3" s="17"/>
      <c r="I3" s="18">
        <v>0.15</v>
      </c>
      <c r="J3" s="18">
        <f>IF(N3="OK",I3/O$20,0)</f>
        <v>0.15</v>
      </c>
      <c r="K3" s="19">
        <f>SUM(K4:K4)</f>
        <v>0</v>
      </c>
      <c r="L3" s="20"/>
      <c r="M3" s="20"/>
      <c r="N3" s="21" t="str">
        <f>IF(COUNTIF(C4:C4,"OUI")&gt;0,"OK","PB")</f>
        <v>OK</v>
      </c>
      <c r="P3" s="83"/>
      <c r="Q3" s="108"/>
    </row>
    <row r="4" spans="1:21" ht="37" customHeight="1" thickBot="1">
      <c r="A4" s="22" t="s">
        <v>69</v>
      </c>
      <c r="B4" s="23" t="s">
        <v>14</v>
      </c>
      <c r="C4" s="81" t="s">
        <v>15</v>
      </c>
      <c r="D4" s="25"/>
      <c r="E4" s="25"/>
      <c r="F4" s="25"/>
      <c r="G4" s="26"/>
      <c r="H4" s="27" t="str">
        <f>IF(C4="OUI",(IF(L4="","◄","")),"")</f>
        <v>◄</v>
      </c>
      <c r="I4" s="28">
        <v>1</v>
      </c>
      <c r="J4" s="29">
        <f>IF(M4=0,0,I4/SUM(M$4:M$4))</f>
        <v>1</v>
      </c>
      <c r="K4" s="30">
        <f>IF(C4="NON","",(IF(E4&lt;&gt;"",1/3,0)+IF(F4&lt;&gt;"",2/3,0)+IF(G4&lt;&gt;"",1,0))*J4*J$3*20)</f>
        <v>0</v>
      </c>
      <c r="L4" s="31" t="str">
        <f>IF(C4="OUI",IF(COUNTBLANK(D4:G4)=3,1,""),1)</f>
        <v/>
      </c>
      <c r="M4" s="32">
        <f>IF(C4="OUI",I4,0)</f>
        <v>1</v>
      </c>
      <c r="P4" s="85">
        <f>IF(C4="OUI",1,0)</f>
        <v>1</v>
      </c>
      <c r="Q4" s="109"/>
    </row>
    <row r="5" spans="1:21" ht="22.25" customHeight="1">
      <c r="A5" s="89" t="s">
        <v>16</v>
      </c>
      <c r="B5" s="90"/>
      <c r="C5" s="90"/>
      <c r="D5" s="91"/>
      <c r="E5" s="91"/>
      <c r="F5" s="91"/>
      <c r="G5" s="92"/>
      <c r="H5" s="27" t="str">
        <f t="shared" ref="H5:H19" si="0">IF(C5="OUI",(IF(L5="","◄","")),"")</f>
        <v/>
      </c>
      <c r="I5" s="33">
        <v>0.45</v>
      </c>
      <c r="J5" s="18">
        <f>IF(N5="OK",I5/O$20,0)</f>
        <v>0.45</v>
      </c>
      <c r="K5" s="19">
        <f>SUM(K6:K14)</f>
        <v>0</v>
      </c>
      <c r="M5" s="32"/>
      <c r="N5" s="21" t="str">
        <f>IF(COUNTIF(C6:C14,"OUI")&gt;0,"OK","PB")</f>
        <v>OK</v>
      </c>
      <c r="P5" s="84"/>
      <c r="Q5" s="93"/>
    </row>
    <row r="6" spans="1:21" ht="22.25" customHeight="1">
      <c r="A6" s="22" t="s">
        <v>17</v>
      </c>
      <c r="B6" s="34"/>
      <c r="C6" s="81" t="s">
        <v>15</v>
      </c>
      <c r="D6" s="25"/>
      <c r="E6" s="25"/>
      <c r="F6" s="25"/>
      <c r="G6" s="25"/>
      <c r="H6" s="27" t="str">
        <f t="shared" si="0"/>
        <v>◄</v>
      </c>
      <c r="I6" s="28">
        <v>0.11</v>
      </c>
      <c r="J6" s="35">
        <f t="shared" ref="J6:J14" si="1">IF(M6=0,0,I6/SUM(M$6:M$14))</f>
        <v>0.11111111111111112</v>
      </c>
      <c r="K6" s="30">
        <f t="shared" ref="K6:K10" si="2">IF(C6="NON","",(IF(E6&lt;&gt;"",1/3,0)+IF(F6&lt;&gt;"",2/3,0)+IF(G6&lt;&gt;"",1,0))*J6*J$5*20)</f>
        <v>0</v>
      </c>
      <c r="L6" s="31" t="str">
        <f t="shared" ref="L6:L19" si="3">IF(C6="OUI",IF(COUNTBLANK(D6:G6)=3,1,""),1)</f>
        <v/>
      </c>
      <c r="M6" s="32">
        <f t="shared" ref="M6:M19" si="4">IF(C6="OUI",I6,0)</f>
        <v>0.11</v>
      </c>
      <c r="N6" s="21"/>
      <c r="P6" s="85">
        <f>IF(C6="OUI",1,0)</f>
        <v>1</v>
      </c>
      <c r="Q6" s="94"/>
    </row>
    <row r="7" spans="1:21" ht="22.25" customHeight="1">
      <c r="A7" s="22" t="s">
        <v>18</v>
      </c>
      <c r="B7" s="34"/>
      <c r="C7" s="24" t="s">
        <v>15</v>
      </c>
      <c r="D7" s="25"/>
      <c r="E7" s="25"/>
      <c r="F7" s="25"/>
      <c r="G7" s="25"/>
      <c r="H7" s="27" t="str">
        <f t="shared" si="0"/>
        <v>◄</v>
      </c>
      <c r="I7" s="28">
        <v>0.11</v>
      </c>
      <c r="J7" s="35">
        <f t="shared" si="1"/>
        <v>0.11111111111111112</v>
      </c>
      <c r="K7" s="30">
        <f t="shared" si="2"/>
        <v>0</v>
      </c>
      <c r="L7" s="31" t="str">
        <f t="shared" si="3"/>
        <v/>
      </c>
      <c r="M7" s="32">
        <f t="shared" si="4"/>
        <v>0.11</v>
      </c>
      <c r="N7" s="21"/>
      <c r="P7" s="85">
        <f t="shared" ref="P7:P14" si="5">IF(C7="OUI",1,0)</f>
        <v>1</v>
      </c>
      <c r="Q7" s="94"/>
    </row>
    <row r="8" spans="1:21" ht="22.25" customHeight="1">
      <c r="A8" s="22" t="s">
        <v>19</v>
      </c>
      <c r="B8" s="34"/>
      <c r="C8" s="24" t="s">
        <v>15</v>
      </c>
      <c r="D8" s="25"/>
      <c r="E8" s="25"/>
      <c r="F8" s="25"/>
      <c r="G8" s="25"/>
      <c r="H8" s="27" t="str">
        <f t="shared" si="0"/>
        <v>◄</v>
      </c>
      <c r="I8" s="28">
        <v>0.11</v>
      </c>
      <c r="J8" s="35">
        <f t="shared" si="1"/>
        <v>0.11111111111111112</v>
      </c>
      <c r="K8" s="30">
        <f t="shared" si="2"/>
        <v>0</v>
      </c>
      <c r="L8" s="31" t="str">
        <f t="shared" si="3"/>
        <v/>
      </c>
      <c r="M8" s="32">
        <f t="shared" si="4"/>
        <v>0.11</v>
      </c>
      <c r="N8" s="21"/>
      <c r="P8" s="85">
        <f t="shared" si="5"/>
        <v>1</v>
      </c>
      <c r="Q8" s="94"/>
    </row>
    <row r="9" spans="1:21" ht="22.25" customHeight="1">
      <c r="A9" s="22" t="s">
        <v>20</v>
      </c>
      <c r="B9" s="34"/>
      <c r="C9" s="24" t="s">
        <v>15</v>
      </c>
      <c r="D9" s="25"/>
      <c r="E9" s="25"/>
      <c r="F9" s="25"/>
      <c r="G9" s="25"/>
      <c r="H9" s="27" t="str">
        <f t="shared" si="0"/>
        <v>◄</v>
      </c>
      <c r="I9" s="28">
        <v>0.11</v>
      </c>
      <c r="J9" s="35">
        <f t="shared" si="1"/>
        <v>0.11111111111111112</v>
      </c>
      <c r="K9" s="30">
        <f t="shared" si="2"/>
        <v>0</v>
      </c>
      <c r="L9" s="31" t="str">
        <f t="shared" si="3"/>
        <v/>
      </c>
      <c r="M9" s="32">
        <f t="shared" si="4"/>
        <v>0.11</v>
      </c>
      <c r="N9" s="21"/>
      <c r="O9" s="36"/>
      <c r="P9" s="85">
        <f t="shared" si="5"/>
        <v>1</v>
      </c>
      <c r="Q9" s="94"/>
    </row>
    <row r="10" spans="1:21" ht="22.25" customHeight="1">
      <c r="A10" s="22" t="s">
        <v>21</v>
      </c>
      <c r="B10" s="34"/>
      <c r="C10" s="24" t="s">
        <v>15</v>
      </c>
      <c r="D10" s="25"/>
      <c r="E10" s="25"/>
      <c r="F10" s="25"/>
      <c r="G10" s="25"/>
      <c r="H10" s="27" t="str">
        <f t="shared" si="0"/>
        <v>◄</v>
      </c>
      <c r="I10" s="28">
        <v>0.11</v>
      </c>
      <c r="J10" s="35">
        <f t="shared" si="1"/>
        <v>0.11111111111111112</v>
      </c>
      <c r="K10" s="30">
        <f t="shared" si="2"/>
        <v>0</v>
      </c>
      <c r="L10" s="31" t="str">
        <f t="shared" si="3"/>
        <v/>
      </c>
      <c r="M10" s="32">
        <f t="shared" si="4"/>
        <v>0.11</v>
      </c>
      <c r="N10" s="21"/>
      <c r="P10" s="85">
        <f t="shared" si="5"/>
        <v>1</v>
      </c>
      <c r="Q10" s="94"/>
    </row>
    <row r="11" spans="1:21" ht="22.25" customHeight="1">
      <c r="A11" s="22" t="s">
        <v>22</v>
      </c>
      <c r="B11" s="23" t="s">
        <v>23</v>
      </c>
      <c r="C11" s="81" t="s">
        <v>15</v>
      </c>
      <c r="D11" s="25"/>
      <c r="E11" s="25"/>
      <c r="F11" s="25"/>
      <c r="G11" s="25"/>
      <c r="H11" s="27" t="str">
        <f t="shared" si="0"/>
        <v>◄</v>
      </c>
      <c r="I11" s="37">
        <v>0.11</v>
      </c>
      <c r="J11" s="35">
        <f t="shared" si="1"/>
        <v>0.11111111111111112</v>
      </c>
      <c r="K11" s="30">
        <f>IF(C11="NON","",(IF(E11&lt;&gt;"",1/3,0)+IF(F11&lt;&gt;"",2/3,0)+IF(G11&lt;&gt;"",1,0))*J11*J$5*20)</f>
        <v>0</v>
      </c>
      <c r="L11" s="31" t="str">
        <f>IF(C11="OUI",IF(COUNTBLANK(D11:G11)=3,1,""),1)</f>
        <v/>
      </c>
      <c r="M11" s="32">
        <f t="shared" si="4"/>
        <v>0.11</v>
      </c>
      <c r="P11" s="85">
        <f t="shared" si="5"/>
        <v>1</v>
      </c>
      <c r="Q11" s="94"/>
    </row>
    <row r="12" spans="1:21" ht="22.25" customHeight="1">
      <c r="A12" s="22" t="s">
        <v>24</v>
      </c>
      <c r="B12" s="23" t="s">
        <v>25</v>
      </c>
      <c r="C12" s="24" t="s">
        <v>15</v>
      </c>
      <c r="D12" s="25"/>
      <c r="E12" s="25"/>
      <c r="F12" s="25"/>
      <c r="G12" s="25"/>
      <c r="H12" s="27" t="str">
        <f t="shared" si="0"/>
        <v>◄</v>
      </c>
      <c r="I12" s="37">
        <v>0.11</v>
      </c>
      <c r="J12" s="35">
        <f t="shared" si="1"/>
        <v>0.11111111111111112</v>
      </c>
      <c r="K12" s="30">
        <f>IF(C12="NON","",(IF(E12&lt;&gt;"",1/3,0)+IF(F12&lt;&gt;"",2/3,0)+IF(G12&lt;&gt;"",1,0))*J12*J$5*20)</f>
        <v>0</v>
      </c>
      <c r="L12" s="31" t="str">
        <f>IF(C12="OUI",IF(COUNTBLANK(D12:G12)=3,1,""),1)</f>
        <v/>
      </c>
      <c r="M12" s="32">
        <f t="shared" si="4"/>
        <v>0.11</v>
      </c>
      <c r="P12" s="85">
        <f t="shared" si="5"/>
        <v>1</v>
      </c>
      <c r="Q12" s="94"/>
      <c r="U12" s="36"/>
    </row>
    <row r="13" spans="1:21" ht="22.25" customHeight="1">
      <c r="A13" s="22" t="s">
        <v>26</v>
      </c>
      <c r="B13" s="23" t="s">
        <v>27</v>
      </c>
      <c r="C13" s="24" t="s">
        <v>15</v>
      </c>
      <c r="D13" s="25"/>
      <c r="E13" s="25"/>
      <c r="F13" s="25"/>
      <c r="G13" s="25"/>
      <c r="H13" s="27" t="str">
        <f t="shared" si="0"/>
        <v>◄</v>
      </c>
      <c r="I13" s="37">
        <v>0.11</v>
      </c>
      <c r="J13" s="35">
        <f t="shared" si="1"/>
        <v>0.11111111111111112</v>
      </c>
      <c r="K13" s="30">
        <f>IF(C13="NON","",(IF(E13&lt;&gt;"",1/3,0)+IF(F13&lt;&gt;"",2/3,0)+IF(G13&lt;&gt;"",1,0))*J13*J$5*20)</f>
        <v>0</v>
      </c>
      <c r="L13" s="31" t="str">
        <f>IF(C13="OUI",IF(COUNTBLANK(D13:G13)=3,1,""),1)</f>
        <v/>
      </c>
      <c r="M13" s="32">
        <f t="shared" si="4"/>
        <v>0.11</v>
      </c>
      <c r="P13" s="85">
        <f t="shared" si="5"/>
        <v>1</v>
      </c>
      <c r="Q13" s="94"/>
      <c r="R13" s="36"/>
    </row>
    <row r="14" spans="1:21" ht="22" customHeight="1" thickBot="1">
      <c r="A14" s="22" t="s">
        <v>28</v>
      </c>
      <c r="B14" s="23" t="s">
        <v>29</v>
      </c>
      <c r="C14" s="24" t="s">
        <v>15</v>
      </c>
      <c r="D14" s="25"/>
      <c r="E14" s="25"/>
      <c r="F14" s="25"/>
      <c r="G14" s="25"/>
      <c r="H14" s="27" t="str">
        <f t="shared" si="0"/>
        <v>◄</v>
      </c>
      <c r="I14" s="37">
        <v>0.11</v>
      </c>
      <c r="J14" s="35">
        <f t="shared" si="1"/>
        <v>0.11111111111111112</v>
      </c>
      <c r="K14" s="30">
        <f>IF(C14="NON","",(IF(E14&lt;&gt;"",1/3,0)+IF(F14&lt;&gt;"",2/3,0)+IF(G14&lt;&gt;"",1,0))*J14*J$5*20)</f>
        <v>0</v>
      </c>
      <c r="L14" s="31" t="str">
        <f>IF(C14="OUI",IF(COUNTBLANK(D14:G14)=3,1,""),1)</f>
        <v/>
      </c>
      <c r="M14" s="32">
        <f t="shared" si="4"/>
        <v>0.11</v>
      </c>
      <c r="P14" s="85">
        <f t="shared" si="5"/>
        <v>1</v>
      </c>
      <c r="Q14" s="94"/>
    </row>
    <row r="15" spans="1:21" ht="22.25" customHeight="1">
      <c r="A15" s="89" t="s">
        <v>30</v>
      </c>
      <c r="B15" s="90"/>
      <c r="C15" s="91"/>
      <c r="D15" s="91"/>
      <c r="E15" s="91"/>
      <c r="F15" s="91"/>
      <c r="G15" s="92"/>
      <c r="H15" s="27" t="str">
        <f t="shared" si="0"/>
        <v/>
      </c>
      <c r="I15" s="33">
        <v>0.4</v>
      </c>
      <c r="J15" s="18">
        <f>IF(N15="OK",I15/O$20,0)</f>
        <v>0.4</v>
      </c>
      <c r="K15" s="19">
        <f>SUM(K16:K19)</f>
        <v>0</v>
      </c>
      <c r="M15" s="32"/>
      <c r="N15" s="21" t="str">
        <f>IF(COUNTIF(C16:C19,"OUI")&gt;0,"OK","PB")</f>
        <v>OK</v>
      </c>
      <c r="P15" s="84"/>
      <c r="Q15" s="93"/>
    </row>
    <row r="16" spans="1:21" ht="22.25" customHeight="1">
      <c r="A16" s="22" t="s">
        <v>31</v>
      </c>
      <c r="B16" s="23" t="s">
        <v>32</v>
      </c>
      <c r="C16" s="24" t="s">
        <v>15</v>
      </c>
      <c r="D16" s="25"/>
      <c r="E16" s="25"/>
      <c r="F16" s="25"/>
      <c r="G16" s="25"/>
      <c r="H16" s="27" t="str">
        <f t="shared" si="0"/>
        <v>◄</v>
      </c>
      <c r="I16" s="38">
        <v>0.1</v>
      </c>
      <c r="J16" s="35">
        <f>IF(M16=0,0,I16/SUM(M$16:M$19))</f>
        <v>0.1</v>
      </c>
      <c r="K16" s="30">
        <f>IF(C16="NON","",(IF(E16&lt;&gt;"",1/3,0)+IF(F16&lt;&gt;"",2/3,0)+IF(G16&lt;&gt;"",1,0))*J16*J$15*20)</f>
        <v>0</v>
      </c>
      <c r="L16" s="31" t="str">
        <f t="shared" si="3"/>
        <v/>
      </c>
      <c r="M16" s="32">
        <f t="shared" si="4"/>
        <v>0.1</v>
      </c>
      <c r="P16" s="85">
        <f>IF(C16="OUI",1,0)</f>
        <v>1</v>
      </c>
      <c r="Q16" s="94"/>
    </row>
    <row r="17" spans="1:19" ht="22.25" customHeight="1">
      <c r="A17" s="22" t="s">
        <v>33</v>
      </c>
      <c r="B17" s="23" t="s">
        <v>34</v>
      </c>
      <c r="C17" s="81" t="s">
        <v>15</v>
      </c>
      <c r="D17" s="39"/>
      <c r="E17" s="39"/>
      <c r="F17" s="39"/>
      <c r="G17" s="39"/>
      <c r="H17" s="27" t="str">
        <f t="shared" si="0"/>
        <v>◄</v>
      </c>
      <c r="I17" s="38">
        <v>0.3</v>
      </c>
      <c r="J17" s="35">
        <f>IF(M17=0,0,I17/SUM(M$16:M$19))</f>
        <v>0.3</v>
      </c>
      <c r="K17" s="30">
        <f t="shared" ref="K17:K19" si="6">IF(C17="NON","",(IF(E17&lt;&gt;"",1/3,0)+IF(F17&lt;&gt;"",2/3,0)+IF(G17&lt;&gt;"",1,0))*J17*J$15*20)</f>
        <v>0</v>
      </c>
      <c r="L17" s="31" t="str">
        <f t="shared" si="3"/>
        <v/>
      </c>
      <c r="M17" s="32">
        <f t="shared" si="4"/>
        <v>0.3</v>
      </c>
      <c r="P17" s="85">
        <f t="shared" ref="P17:P19" si="7">IF(C17="OUI",1,0)</f>
        <v>1</v>
      </c>
      <c r="Q17" s="94"/>
      <c r="S17" s="80"/>
    </row>
    <row r="18" spans="1:19" ht="22.25" customHeight="1">
      <c r="A18" s="22" t="s">
        <v>35</v>
      </c>
      <c r="B18" s="40" t="s">
        <v>36</v>
      </c>
      <c r="C18" s="24" t="s">
        <v>15</v>
      </c>
      <c r="D18" s="39"/>
      <c r="E18" s="39"/>
      <c r="F18" s="39"/>
      <c r="G18" s="39"/>
      <c r="H18" s="27" t="str">
        <f t="shared" si="0"/>
        <v>◄</v>
      </c>
      <c r="I18" s="41">
        <v>0.3</v>
      </c>
      <c r="J18" s="35">
        <f>IF(M18=0,0,I18/SUM(M$16:M$19))</f>
        <v>0.3</v>
      </c>
      <c r="K18" s="30">
        <f t="shared" si="6"/>
        <v>0</v>
      </c>
      <c r="L18" s="31" t="str">
        <f t="shared" si="3"/>
        <v/>
      </c>
      <c r="M18" s="32">
        <f t="shared" si="4"/>
        <v>0.3</v>
      </c>
      <c r="P18" s="85">
        <f t="shared" si="7"/>
        <v>1</v>
      </c>
      <c r="Q18" s="94"/>
    </row>
    <row r="19" spans="1:19" ht="22.25" customHeight="1" thickBot="1">
      <c r="A19" s="42" t="s">
        <v>37</v>
      </c>
      <c r="B19" s="43" t="s">
        <v>38</v>
      </c>
      <c r="C19" s="24" t="s">
        <v>15</v>
      </c>
      <c r="D19" s="44"/>
      <c r="E19" s="44"/>
      <c r="F19" s="44"/>
      <c r="G19" s="44"/>
      <c r="H19" s="27" t="str">
        <f t="shared" si="0"/>
        <v>◄</v>
      </c>
      <c r="I19" s="38">
        <v>0.3</v>
      </c>
      <c r="J19" s="35">
        <f>IF(M19=0,0,I19/SUM(M$16:M$19))</f>
        <v>0.3</v>
      </c>
      <c r="K19" s="30">
        <f t="shared" si="6"/>
        <v>0</v>
      </c>
      <c r="L19" s="31" t="str">
        <f t="shared" si="3"/>
        <v/>
      </c>
      <c r="M19" s="32">
        <f t="shared" si="4"/>
        <v>0.3</v>
      </c>
      <c r="P19" s="85">
        <f t="shared" si="7"/>
        <v>1</v>
      </c>
      <c r="Q19" s="95"/>
    </row>
    <row r="20" spans="1:19" ht="37.5" customHeight="1" thickBot="1">
      <c r="A20" s="110" t="s">
        <v>39</v>
      </c>
      <c r="B20" s="111"/>
      <c r="C20" s="111"/>
      <c r="D20" s="111"/>
      <c r="E20" s="111"/>
      <c r="F20" s="111"/>
      <c r="G20" s="111"/>
      <c r="H20" s="45"/>
      <c r="I20" s="46"/>
      <c r="M20" s="49">
        <f>O20*20</f>
        <v>20</v>
      </c>
      <c r="N20" s="49" t="str">
        <f>(IF(COUNTIF(N3:N19,"PB")&gt;=1,"INCORRECT","CORRECT"))</f>
        <v>CORRECT</v>
      </c>
      <c r="O20" s="50">
        <f>SUM(J4:J4)*I3+SUM(J6:J14)*I5+SUM(J16:J19)*I15</f>
        <v>1</v>
      </c>
      <c r="P20" s="86">
        <f>(K3+K5+K15)</f>
        <v>0</v>
      </c>
      <c r="Q20" s="51"/>
    </row>
    <row r="21" spans="1:19" ht="17" thickBot="1">
      <c r="A21" s="112" t="s">
        <v>40</v>
      </c>
      <c r="B21" s="113"/>
      <c r="C21" s="113"/>
      <c r="D21" s="52"/>
      <c r="E21" s="114" t="str">
        <f>IF(AND(E28="CORRECT",E25="CORRECT",H2=0),P20,"Incomplet")</f>
        <v>Incomplet</v>
      </c>
      <c r="F21" s="115"/>
      <c r="G21" s="115"/>
      <c r="H21" s="115"/>
      <c r="I21" s="53" t="s">
        <v>41</v>
      </c>
      <c r="J21" s="116" t="s">
        <v>42</v>
      </c>
      <c r="K21" s="116"/>
      <c r="L21" s="116"/>
      <c r="M21" s="116"/>
      <c r="N21" s="116"/>
      <c r="O21" s="116"/>
      <c r="P21" s="116"/>
      <c r="Q21" s="117"/>
    </row>
    <row r="22" spans="1:19" ht="40.25" customHeight="1" thickBot="1">
      <c r="A22" s="118" t="s">
        <v>43</v>
      </c>
      <c r="B22" s="119"/>
      <c r="C22" s="119"/>
      <c r="D22" s="52"/>
      <c r="E22" s="120"/>
      <c r="F22" s="121"/>
      <c r="G22" s="121"/>
      <c r="H22" s="121"/>
      <c r="I22" s="54" t="s">
        <v>44</v>
      </c>
      <c r="J22" s="116"/>
      <c r="K22" s="116"/>
      <c r="L22" s="116"/>
      <c r="M22" s="116"/>
      <c r="N22" s="116"/>
      <c r="O22" s="116"/>
      <c r="P22" s="116"/>
      <c r="Q22" s="117"/>
    </row>
    <row r="23" spans="1:19" ht="15" thickBot="1">
      <c r="A23" s="138"/>
      <c r="B23" s="139"/>
      <c r="C23" s="139"/>
      <c r="D23" s="139"/>
      <c r="E23" s="139"/>
      <c r="F23" s="139"/>
      <c r="G23" s="139"/>
      <c r="H23" s="139"/>
      <c r="I23" s="139"/>
      <c r="P23" s="84"/>
      <c r="Q23" s="51"/>
    </row>
    <row r="24" spans="1:19" ht="16">
      <c r="A24" s="140" t="s">
        <v>45</v>
      </c>
      <c r="B24" s="141"/>
      <c r="C24" s="142"/>
      <c r="D24" s="55"/>
      <c r="E24" s="143" t="s">
        <v>46</v>
      </c>
      <c r="F24" s="144"/>
      <c r="G24" s="144"/>
      <c r="H24" s="145"/>
      <c r="I24" s="146"/>
      <c r="P24" s="84"/>
      <c r="Q24" s="51"/>
    </row>
    <row r="25" spans="1:19" ht="41.5" customHeight="1" thickBot="1">
      <c r="A25" s="96" t="s">
        <v>68</v>
      </c>
      <c r="B25" s="97"/>
      <c r="C25" s="98"/>
      <c r="D25" s="55"/>
      <c r="E25" s="149" t="str">
        <f>N20</f>
        <v>CORRECT</v>
      </c>
      <c r="F25" s="150"/>
      <c r="G25" s="150"/>
      <c r="H25" s="147"/>
      <c r="I25" s="148"/>
      <c r="P25" s="84"/>
      <c r="Q25" s="51"/>
    </row>
    <row r="26" spans="1:19" ht="14.5" customHeight="1">
      <c r="A26" s="99"/>
      <c r="B26" s="100"/>
      <c r="C26" s="101"/>
      <c r="D26" s="55"/>
      <c r="E26" s="143" t="s">
        <v>47</v>
      </c>
      <c r="F26" s="144"/>
      <c r="G26" s="144"/>
      <c r="H26" s="147" t="s">
        <v>48</v>
      </c>
      <c r="I26" s="148"/>
      <c r="P26" s="84"/>
      <c r="Q26" s="51"/>
    </row>
    <row r="27" spans="1:19" ht="84.5" customHeight="1" thickBot="1">
      <c r="A27" s="102"/>
      <c r="B27" s="103"/>
      <c r="C27" s="104"/>
      <c r="D27" s="55"/>
      <c r="E27" s="153">
        <f>(SUM(P16:P19)+SUM(P6:P14)+P4)/14</f>
        <v>1</v>
      </c>
      <c r="F27" s="154"/>
      <c r="G27" s="154"/>
      <c r="H27" s="147"/>
      <c r="I27" s="148"/>
      <c r="P27" s="84"/>
      <c r="Q27" s="51"/>
    </row>
    <row r="28" spans="1:19" ht="20" customHeight="1" thickBot="1">
      <c r="A28" s="56"/>
      <c r="B28" s="55"/>
      <c r="C28" s="57"/>
      <c r="D28" s="57"/>
      <c r="E28" s="149" t="str">
        <f>IF(E27&gt;65%,"CORRECT","INCORRECT")</f>
        <v>CORRECT</v>
      </c>
      <c r="F28" s="150"/>
      <c r="G28" s="150"/>
      <c r="H28" s="151"/>
      <c r="I28" s="152"/>
      <c r="P28" s="84"/>
      <c r="Q28" s="51"/>
    </row>
    <row r="29" spans="1:19" ht="22.5" customHeight="1" thickBot="1">
      <c r="A29" s="122" t="s">
        <v>49</v>
      </c>
      <c r="B29" s="123"/>
      <c r="C29" s="58" t="s">
        <v>50</v>
      </c>
      <c r="D29" s="59"/>
      <c r="F29" s="60"/>
      <c r="G29" s="60"/>
      <c r="H29" s="60"/>
      <c r="I29" s="5"/>
      <c r="P29" s="84"/>
      <c r="Q29" s="51"/>
    </row>
    <row r="30" spans="1:19" ht="26" customHeight="1" thickBot="1">
      <c r="A30" s="61"/>
      <c r="B30" s="62"/>
      <c r="C30" s="63"/>
      <c r="D30" s="52"/>
      <c r="E30" s="124" t="s">
        <v>51</v>
      </c>
      <c r="F30" s="125"/>
      <c r="G30" s="125"/>
      <c r="H30" s="125"/>
      <c r="I30" s="126"/>
      <c r="P30" s="84"/>
      <c r="Q30" s="51"/>
    </row>
    <row r="31" spans="1:19" ht="26" customHeight="1">
      <c r="A31" s="61"/>
      <c r="B31" s="62"/>
      <c r="C31" s="63"/>
      <c r="D31" s="52"/>
      <c r="E31" s="127"/>
      <c r="F31" s="128"/>
      <c r="G31" s="128"/>
      <c r="H31" s="128"/>
      <c r="I31" s="129"/>
      <c r="P31" s="84"/>
      <c r="Q31" s="51"/>
    </row>
    <row r="32" spans="1:19" ht="26" customHeight="1">
      <c r="A32" s="61"/>
      <c r="B32" s="64"/>
      <c r="C32" s="63"/>
      <c r="D32" s="52"/>
      <c r="E32" s="130"/>
      <c r="F32" s="131"/>
      <c r="G32" s="131"/>
      <c r="H32" s="131"/>
      <c r="I32" s="132"/>
      <c r="P32" s="84"/>
      <c r="Q32" s="51"/>
    </row>
    <row r="33" spans="1:17" ht="26" customHeight="1" thickBot="1">
      <c r="A33" s="61"/>
      <c r="B33" s="62"/>
      <c r="C33" s="63"/>
      <c r="D33" s="52"/>
      <c r="E33" s="133"/>
      <c r="F33" s="134"/>
      <c r="G33" s="134"/>
      <c r="H33" s="134"/>
      <c r="I33" s="135"/>
      <c r="P33" s="84"/>
      <c r="Q33" s="51"/>
    </row>
    <row r="34" spans="1:17" ht="26" customHeight="1" thickBot="1">
      <c r="A34" s="136"/>
      <c r="B34" s="137"/>
      <c r="C34" s="65"/>
      <c r="D34" s="66"/>
      <c r="E34" s="67"/>
      <c r="F34" s="67"/>
      <c r="G34" s="67"/>
      <c r="H34" s="67"/>
      <c r="I34" s="67"/>
      <c r="J34" s="67"/>
      <c r="K34" s="68"/>
      <c r="L34" s="69"/>
      <c r="M34" s="69"/>
      <c r="N34" s="70"/>
      <c r="O34" s="70"/>
      <c r="P34" s="87"/>
      <c r="Q34" s="71"/>
    </row>
  </sheetData>
  <sheetProtection algorithmName="SHA-512" hashValue="OrML5zpJe5nlpNf0bNIjdoKvgbqOYS8BwGE/+pQPoQaiJpB1sL2pJZjN/uZh2xxh1U08ZowRMLPYPFHcL+wQPQ==" saltValue="zeyYGQEfa+LqLfPPsM0vHg==" spinCount="100000" sheet="1" objects="1" scenarios="1"/>
  <mergeCells count="28">
    <mergeCell ref="A29:B29"/>
    <mergeCell ref="E30:I30"/>
    <mergeCell ref="E31:I33"/>
    <mergeCell ref="A34:B34"/>
    <mergeCell ref="A23:I23"/>
    <mergeCell ref="A24:C24"/>
    <mergeCell ref="E24:G24"/>
    <mergeCell ref="H24:I25"/>
    <mergeCell ref="E25:G25"/>
    <mergeCell ref="E26:G26"/>
    <mergeCell ref="H26:I28"/>
    <mergeCell ref="E27:G27"/>
    <mergeCell ref="E28:G28"/>
    <mergeCell ref="A15:G15"/>
    <mergeCell ref="Q15:Q19"/>
    <mergeCell ref="A25:C25"/>
    <mergeCell ref="A26:C27"/>
    <mergeCell ref="C1:K1"/>
    <mergeCell ref="A3:G3"/>
    <mergeCell ref="Q3:Q4"/>
    <mergeCell ref="A5:G5"/>
    <mergeCell ref="Q5:Q14"/>
    <mergeCell ref="A20:G20"/>
    <mergeCell ref="A21:C21"/>
    <mergeCell ref="E21:H21"/>
    <mergeCell ref="J21:Q22"/>
    <mergeCell ref="A22:C22"/>
    <mergeCell ref="E22:H22"/>
  </mergeCells>
  <conditionalFormatting sqref="C4 C16:C19">
    <cfRule type="cellIs" dxfId="10" priority="13" operator="equal">
      <formula>"OUI"</formula>
    </cfRule>
    <cfRule type="cellIs" dxfId="9" priority="12" operator="equal">
      <formula>"NON"</formula>
    </cfRule>
  </conditionalFormatting>
  <conditionalFormatting sqref="C6:C14">
    <cfRule type="cellIs" dxfId="8" priority="1" operator="equal">
      <formula>"NON"</formula>
    </cfRule>
    <cfRule type="cellIs" dxfId="7" priority="2" operator="equal">
      <formula>"OUI"</formula>
    </cfRule>
  </conditionalFormatting>
  <conditionalFormatting sqref="E27">
    <cfRule type="cellIs" dxfId="6" priority="15" operator="greaterThan">
      <formula>0.65</formula>
    </cfRule>
    <cfRule type="cellIs" dxfId="5" priority="14" operator="lessThanOrEqual">
      <formula>0.65</formula>
    </cfRule>
  </conditionalFormatting>
  <conditionalFormatting sqref="E25:G25">
    <cfRule type="containsText" dxfId="4" priority="7" operator="containsText" text="CORRECT">
      <formula>NOT(ISERROR(SEARCH("CORRECT",E25)))</formula>
    </cfRule>
    <cfRule type="containsText" dxfId="3" priority="6" operator="containsText" text="INCORRECT">
      <formula>NOT(ISERROR(SEARCH("INCORRECT",E25)))</formula>
    </cfRule>
  </conditionalFormatting>
  <conditionalFormatting sqref="E28:G28">
    <cfRule type="containsText" dxfId="2" priority="5" operator="containsText" text="CORRECT">
      <formula>NOT(ISERROR(SEARCH("CORRECT",E28)))</formula>
    </cfRule>
    <cfRule type="containsText" dxfId="1" priority="4" operator="containsText" text="INCORRECT">
      <formula>NOT(ISERROR(SEARCH("INCORRECT",E28)))</formula>
    </cfRule>
  </conditionalFormatting>
  <conditionalFormatting sqref="H4:H19">
    <cfRule type="containsText" dxfId="0" priority="3" operator="containsText" text="◄">
      <formula>NOT(ISERROR(SEARCH("◄",H4)))</formula>
    </cfRule>
  </conditionalFormatting>
  <dataValidations count="1">
    <dataValidation type="list" allowBlank="1" showInputMessage="1" showErrorMessage="1" sqref="C4 C6:C14 C16:C19" xr:uid="{00000000-0002-0000-0000-000000000000}">
      <formula1>"OUI,NON"</formula1>
    </dataValidation>
  </dataValidations>
  <pageMargins left="0.25" right="0.23" top="0.35" bottom="0.35" header="0.3" footer="0.3"/>
  <pageSetup paperSize="8" scale="80" orientation="landscape"/>
  <drawing r:id="rId1"/>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6:I41"/>
  <sheetViews>
    <sheetView workbookViewId="0">
      <selection activeCell="D22" sqref="D22"/>
    </sheetView>
  </sheetViews>
  <sheetFormatPr baseColWidth="10" defaultColWidth="10.83203125" defaultRowHeight="15"/>
  <cols>
    <col min="1" max="1" width="64.1640625" style="75" customWidth="1"/>
    <col min="2" max="2" width="48.6640625" style="75" customWidth="1"/>
    <col min="3" max="16384" width="10.83203125" style="75"/>
  </cols>
  <sheetData>
    <row r="6" spans="9:9">
      <c r="I6" s="74"/>
    </row>
    <row r="8" spans="9:9">
      <c r="I8" s="74"/>
    </row>
    <row r="10" spans="9:9">
      <c r="I10" s="74"/>
    </row>
    <row r="12" spans="9:9">
      <c r="I12" s="74"/>
    </row>
    <row r="20" spans="1:2" ht="16" thickBot="1"/>
    <row r="21" spans="1:2" ht="16">
      <c r="A21" s="155" t="s">
        <v>12</v>
      </c>
      <c r="B21" s="156"/>
    </row>
    <row r="22" spans="1:2" ht="222" thickBot="1">
      <c r="A22" s="42" t="s">
        <v>13</v>
      </c>
      <c r="B22" s="76" t="s">
        <v>52</v>
      </c>
    </row>
    <row r="23" spans="1:2" ht="16" customHeight="1">
      <c r="A23" s="155" t="s">
        <v>16</v>
      </c>
      <c r="B23" s="156"/>
    </row>
    <row r="24" spans="1:2" ht="51">
      <c r="A24" s="22" t="s">
        <v>17</v>
      </c>
      <c r="B24" s="77" t="s">
        <v>53</v>
      </c>
    </row>
    <row r="25" spans="1:2" ht="34">
      <c r="A25" s="22" t="s">
        <v>18</v>
      </c>
      <c r="B25" s="77" t="s">
        <v>54</v>
      </c>
    </row>
    <row r="26" spans="1:2" ht="85">
      <c r="A26" s="22" t="s">
        <v>19</v>
      </c>
      <c r="B26" s="77" t="s">
        <v>55</v>
      </c>
    </row>
    <row r="27" spans="1:2" ht="85">
      <c r="A27" s="22" t="s">
        <v>20</v>
      </c>
      <c r="B27" s="77" t="s">
        <v>56</v>
      </c>
    </row>
    <row r="28" spans="1:2" ht="34">
      <c r="A28" s="22" t="s">
        <v>21</v>
      </c>
      <c r="B28" s="77" t="s">
        <v>57</v>
      </c>
    </row>
    <row r="29" spans="1:2" ht="85">
      <c r="A29" s="22" t="s">
        <v>22</v>
      </c>
      <c r="B29" s="77" t="s">
        <v>58</v>
      </c>
    </row>
    <row r="30" spans="1:2" ht="85">
      <c r="A30" s="22" t="s">
        <v>24</v>
      </c>
      <c r="B30" s="77" t="s">
        <v>59</v>
      </c>
    </row>
    <row r="31" spans="1:2" ht="51">
      <c r="A31" s="22" t="s">
        <v>26</v>
      </c>
      <c r="B31" s="77" t="s">
        <v>60</v>
      </c>
    </row>
    <row r="32" spans="1:2" ht="18" thickBot="1">
      <c r="A32" s="42" t="s">
        <v>28</v>
      </c>
      <c r="B32" s="76" t="s">
        <v>61</v>
      </c>
    </row>
    <row r="33" spans="1:2" ht="16" customHeight="1">
      <c r="A33" s="155" t="s">
        <v>30</v>
      </c>
      <c r="B33" s="156"/>
    </row>
    <row r="34" spans="1:2" ht="85">
      <c r="A34" s="22" t="s">
        <v>31</v>
      </c>
      <c r="B34" s="78" t="s">
        <v>62</v>
      </c>
    </row>
    <row r="35" spans="1:2" ht="119">
      <c r="A35" s="22" t="s">
        <v>33</v>
      </c>
      <c r="B35" s="78" t="s">
        <v>63</v>
      </c>
    </row>
    <row r="36" spans="1:2" ht="51">
      <c r="A36" s="22" t="s">
        <v>35</v>
      </c>
      <c r="B36" s="78" t="s">
        <v>64</v>
      </c>
    </row>
    <row r="37" spans="1:2" ht="120" thickBot="1">
      <c r="A37" s="42" t="s">
        <v>37</v>
      </c>
      <c r="B37" s="79" t="s">
        <v>65</v>
      </c>
    </row>
    <row r="39" spans="1:2">
      <c r="B39" s="74"/>
    </row>
    <row r="41" spans="1:2">
      <c r="B41" s="74"/>
    </row>
  </sheetData>
  <sheetProtection algorithmName="SHA-512" hashValue="rZsZsobmVy6nVMERCpWgsFlDpKFS8JMV/uV4LwRPa7WbcOHacLMURw5qLt457arjWKSg1alJSudhxeMgyUlKtQ==" saltValue="13KAWN8knMePakfZCWDjbw==" spinCount="100000" sheet="1" objects="1" scenarios="1"/>
  <mergeCells count="3">
    <mergeCell ref="A21:B21"/>
    <mergeCell ref="A23:B23"/>
    <mergeCell ref="A33:B33"/>
  </mergeCells>
  <pageMargins left="0" right="0" top="0" bottom="0" header="0" footer="0"/>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6"/>
  <sheetData/>
  <pageMargins left="0" right="0" top="0" bottom="0" header="0" footer="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Evaluation U42</vt:lpstr>
      <vt:lpstr>AIDE à l'Évaluation U42</vt:lpstr>
      <vt:lpstr>Feuil1</vt:lpstr>
      <vt:lpstr>'Evaluation U42'!Zone_d_impression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CAROLE FABRE</dc:creator>
  <cp:lastModifiedBy>CAROLE FABRE</cp:lastModifiedBy>
  <dcterms:created xsi:type="dcterms:W3CDTF">2018-02-02T09:07:12Z</dcterms:created>
  <dcterms:modified xsi:type="dcterms:W3CDTF">2023-12-19T13:59:08Z</dcterms:modified>
</cp:coreProperties>
</file>