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irard\Documents\BTS\BTS MEC\2023\Circulaire 2023\"/>
    </mc:Choice>
  </mc:AlternateContent>
  <xr:revisionPtr revIDLastSave="0" documentId="13_ncr:1_{5E9D3E7D-D370-4035-8454-297574AF29B1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U62 détails compétences" sheetId="9" r:id="rId1"/>
    <sheet name="Grille U62" sheetId="8" r:id="rId2"/>
  </sheets>
  <calcPr calcId="191029"/>
</workbook>
</file>

<file path=xl/calcChain.xml><?xml version="1.0" encoding="utf-8"?>
<calcChain xmlns="http://schemas.openxmlformats.org/spreadsheetml/2006/main">
  <c r="J36" i="8" l="1"/>
  <c r="Q34" i="8"/>
  <c r="O34" i="8"/>
  <c r="N34" i="8"/>
  <c r="M34" i="8"/>
  <c r="L34" i="8"/>
  <c r="I34" i="8"/>
  <c r="Q33" i="8"/>
  <c r="O33" i="8"/>
  <c r="N33" i="8"/>
  <c r="M33" i="8"/>
  <c r="L33" i="8"/>
  <c r="I33" i="8"/>
  <c r="Q32" i="8"/>
  <c r="O32" i="8"/>
  <c r="N32" i="8"/>
  <c r="M32" i="8"/>
  <c r="L32" i="8"/>
  <c r="I32" i="8"/>
  <c r="Q31" i="8"/>
  <c r="O31" i="8"/>
  <c r="N31" i="8"/>
  <c r="M31" i="8"/>
  <c r="L31" i="8"/>
  <c r="I31" i="8"/>
  <c r="Q30" i="8"/>
  <c r="O30" i="8"/>
  <c r="N30" i="8"/>
  <c r="M30" i="8"/>
  <c r="L30" i="8"/>
  <c r="I30" i="8"/>
  <c r="Q29" i="8"/>
  <c r="O29" i="8"/>
  <c r="N29" i="8"/>
  <c r="M29" i="8"/>
  <c r="L29" i="8"/>
  <c r="I29" i="8"/>
  <c r="Q28" i="8"/>
  <c r="O28" i="8"/>
  <c r="N28" i="8"/>
  <c r="M28" i="8"/>
  <c r="L28" i="8"/>
  <c r="I28" i="8"/>
  <c r="Q27" i="8"/>
  <c r="O27" i="8"/>
  <c r="N27" i="8"/>
  <c r="M27" i="8"/>
  <c r="L27" i="8"/>
  <c r="I27" i="8"/>
  <c r="Q26" i="8"/>
  <c r="O26" i="8"/>
  <c r="N26" i="8"/>
  <c r="M26" i="8"/>
  <c r="L26" i="8"/>
  <c r="I26" i="8"/>
  <c r="Q25" i="8"/>
  <c r="O25" i="8"/>
  <c r="N25" i="8"/>
  <c r="M25" i="8"/>
  <c r="L25" i="8"/>
  <c r="I25" i="8"/>
  <c r="Q24" i="8"/>
  <c r="O24" i="8"/>
  <c r="N24" i="8"/>
  <c r="M24" i="8"/>
  <c r="L24" i="8"/>
  <c r="I24" i="8"/>
  <c r="Q23" i="8"/>
  <c r="O23" i="8"/>
  <c r="N23" i="8"/>
  <c r="M23" i="8"/>
  <c r="L23" i="8"/>
  <c r="I23" i="8"/>
  <c r="Q22" i="8"/>
  <c r="N22" i="8"/>
  <c r="M22" i="8"/>
  <c r="L22" i="8"/>
  <c r="I22" i="8"/>
  <c r="Q21" i="8"/>
  <c r="N21" i="8"/>
  <c r="M21" i="8"/>
  <c r="L21" i="8"/>
  <c r="I21" i="8"/>
  <c r="Q20" i="8"/>
  <c r="N20" i="8"/>
  <c r="M20" i="8"/>
  <c r="L20" i="8"/>
  <c r="I20" i="8"/>
  <c r="Q19" i="8"/>
  <c r="N19" i="8"/>
  <c r="M19" i="8"/>
  <c r="L19" i="8"/>
  <c r="I19" i="8"/>
  <c r="Q18" i="8"/>
  <c r="N18" i="8"/>
  <c r="M18" i="8"/>
  <c r="L18" i="8"/>
  <c r="I18" i="8"/>
  <c r="Q17" i="8"/>
  <c r="N17" i="8"/>
  <c r="M17" i="8"/>
  <c r="L17" i="8"/>
  <c r="I17" i="8"/>
  <c r="Q16" i="8"/>
  <c r="N16" i="8"/>
  <c r="M16" i="8"/>
  <c r="L16" i="8"/>
  <c r="I16" i="8"/>
  <c r="Q15" i="8"/>
  <c r="N15" i="8"/>
  <c r="M15" i="8"/>
  <c r="L15" i="8"/>
  <c r="I15" i="8"/>
  <c r="Q14" i="8"/>
  <c r="N14" i="8"/>
  <c r="M14" i="8"/>
  <c r="L14" i="8"/>
  <c r="I14" i="8"/>
  <c r="Q13" i="8"/>
  <c r="N13" i="8"/>
  <c r="M13" i="8"/>
  <c r="L13" i="8"/>
  <c r="I13" i="8"/>
  <c r="Q12" i="8"/>
  <c r="N12" i="8"/>
  <c r="M12" i="8"/>
  <c r="L12" i="8"/>
  <c r="I12" i="8"/>
  <c r="Q11" i="8"/>
  <c r="N11" i="8"/>
  <c r="M11" i="8"/>
  <c r="L11" i="8"/>
  <c r="I11" i="8"/>
  <c r="Q10" i="8"/>
  <c r="N10" i="8"/>
  <c r="M10" i="8"/>
  <c r="L10" i="8"/>
  <c r="I10" i="8"/>
  <c r="Q9" i="8"/>
  <c r="O9" i="8"/>
  <c r="N9" i="8"/>
  <c r="M9" i="8"/>
  <c r="L9" i="8"/>
  <c r="I9" i="8"/>
  <c r="O8" i="8"/>
  <c r="N8" i="8"/>
  <c r="M8" i="8"/>
  <c r="L8" i="8"/>
  <c r="Q7" i="8"/>
  <c r="O7" i="8"/>
  <c r="N7" i="8"/>
  <c r="M7" i="8"/>
  <c r="L7" i="8"/>
  <c r="I7" i="8"/>
  <c r="Q6" i="8"/>
  <c r="O6" i="8"/>
  <c r="N6" i="8"/>
  <c r="M6" i="8"/>
  <c r="L6" i="8"/>
  <c r="I6" i="8"/>
  <c r="O5" i="8"/>
  <c r="N5" i="8"/>
  <c r="M5" i="8"/>
  <c r="I5" i="8" s="1"/>
  <c r="L5" i="8"/>
  <c r="Q5" i="8" s="1"/>
  <c r="O4" i="8"/>
  <c r="N4" i="8"/>
  <c r="M4" i="8"/>
  <c r="I4" i="8" s="1"/>
  <c r="L4" i="8"/>
  <c r="O3" i="8"/>
  <c r="N3" i="8"/>
  <c r="L3" i="8" l="1"/>
  <c r="F37" i="8" s="1"/>
  <c r="Q4" i="8"/>
</calcChain>
</file>

<file path=xl/sharedStrings.xml><?xml version="1.0" encoding="utf-8"?>
<sst xmlns="http://schemas.openxmlformats.org/spreadsheetml/2006/main" count="113" uniqueCount="66">
  <si>
    <t>Compétences évaluées</t>
  </si>
  <si>
    <t>évalué ?
X si non</t>
  </si>
  <si>
    <t>Note Brute</t>
  </si>
  <si>
    <t xml:space="preserve">ATTENTION, si le symbole ◄ apparait dans cette colonne c'est qu'il n'y a pas ou qu'il y a plus d'une valeur donnée à l'indicateur, il faut alors choisir laquelle retenir         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</si>
  <si>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</si>
  <si>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</si>
  <si>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</si>
  <si>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</si>
  <si>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</si>
  <si>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</si>
  <si>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</si>
  <si>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</si>
  <si>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>Vérifier que ce % &gt;= 70%</t>
  </si>
  <si>
    <t>BTS MEC
Fiche d'évaluation</t>
  </si>
  <si>
    <t>Critères d'évaluation</t>
  </si>
  <si>
    <t>TM le 14 janvier 2021</t>
  </si>
  <si>
    <t>B5</t>
  </si>
  <si>
    <t>Compétences</t>
  </si>
  <si>
    <t>Détails de compétences</t>
  </si>
  <si>
    <t>C18</t>
  </si>
  <si>
    <t>Suivre techniquement une opération</t>
  </si>
  <si>
    <t>Le carnet des détails d’exécution et la maquette BIM sont mis à jour.</t>
  </si>
  <si>
    <t>Les commandes et suivis des approvisionnements sont faits.</t>
  </si>
  <si>
    <t>Les travaux modificatifs sont formalisés.</t>
  </si>
  <si>
    <t>La conformité des ouvrages est contrôlée.</t>
  </si>
  <si>
    <t>C19</t>
  </si>
  <si>
    <t>Communiquer (émission, réception, inter action)</t>
  </si>
  <si>
    <t>C19-1</t>
  </si>
  <si>
    <t>Présenter l'entreprise</t>
  </si>
  <si>
    <t>Le statut juridique est identifié.</t>
  </si>
  <si>
    <t>L'organisation fonctionnelle est présentée.</t>
  </si>
  <si>
    <t>Le rôle des acteurs est identifié.</t>
  </si>
  <si>
    <t>C19-2</t>
  </si>
  <si>
    <t>Échanger avec les différents acteurs d’une opération</t>
  </si>
  <si>
    <t>Le contenu de l’échange est adapté à l’interlocuteur.</t>
  </si>
  <si>
    <t>La reformulation de l'écoute est fidèle.</t>
  </si>
  <si>
    <t>La diffusion de l'information transversale au sein de l'entreprise est effective.</t>
  </si>
  <si>
    <t>Les limites de la mission sont identifiées et respectées.</t>
  </si>
  <si>
    <t>Le secret professionnel est préservé.</t>
  </si>
  <si>
    <t>C19-3</t>
  </si>
  <si>
    <t>Encadrer et gérer une équipe</t>
  </si>
  <si>
    <t>Les tâches attendues par chaque membre de l’équipe et les conditions particulières d’intervention sont expliquées.</t>
  </si>
  <si>
    <t>Le travail des collaborateurs est organisé.</t>
  </si>
  <si>
    <t>Le travail des collaborateurs est contrôlé.</t>
  </si>
  <si>
    <t>C19-4</t>
  </si>
  <si>
    <t>Rédiger un compte rendu</t>
  </si>
  <si>
    <t>La mise en page est soignée.</t>
  </si>
  <si>
    <t>Les consignes de structuration sont respectées.</t>
  </si>
  <si>
    <t>Le fond du document est intelligible</t>
  </si>
  <si>
    <t>L'expression écrite est convenable.</t>
  </si>
  <si>
    <t>Le vocabulaire professionnel est pertinent.</t>
  </si>
  <si>
    <t>Le compte rendu est illustré à l'aide de documents correctement sourcés.</t>
  </si>
  <si>
    <t>L'analyse technique ou juridique est pertinente.</t>
  </si>
  <si>
    <t>C19-5</t>
  </si>
  <si>
    <r>
      <t>Elaborer et utiliser des supports de communication</t>
    </r>
    <r>
      <rPr>
        <sz val="10"/>
        <color rgb="FF00B050"/>
        <rFont val="Arial"/>
        <family val="2"/>
      </rPr>
      <t/>
    </r>
  </si>
  <si>
    <t>Les supports et outils de communication retenus sont adaptés au contexte et à l'interlocuteur.</t>
  </si>
  <si>
    <t>Les supports de communication sont bien organisés et illustrés à l'aide de documents correctement sourcés.</t>
  </si>
  <si>
    <t>Les informations transmises sont justes, exhaustives et valorisantes.</t>
  </si>
  <si>
    <t>L'expression est claire et concise.</t>
  </si>
  <si>
    <t>La présentation orale des supports de communication est structurée.</t>
  </si>
  <si>
    <t>La présentation orale des supports de communication respecte un temps imparti.</t>
  </si>
  <si>
    <t>Les règles déontologiques sont respectées.</t>
  </si>
  <si>
    <r>
      <t>Élaborer et utiliser des supports de communication</t>
    </r>
    <r>
      <rPr>
        <sz val="10"/>
        <color rgb="FF00B050"/>
        <rFont val="Arial"/>
        <family val="2"/>
      </rPr>
      <t/>
    </r>
  </si>
  <si>
    <t>Poids réel des compétences et critères évalués</t>
  </si>
  <si>
    <t>Poids effectif selon critère non évalué
INUTILE ICI</t>
  </si>
  <si>
    <t>ÉPREUVE U62
Compte-rendu d’activités 
en milieu professionnel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</si>
</sst>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name val="Calibri"/>
      <family val="2"/>
    </font>
    <font>
      <sz val="10"/>
      <color rgb="FF00B050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0" applyFont="1" applyAlignment="1">
      <alignment horizontal="center" vertical="center" textRotation="90" wrapText="1"/>
    </xf>
    <xf numFmtId="0" fontId="2" fillId="0" borderId="0" xfId="0" applyFont="1"/>
    <xf numFmtId="0" fontId="0" fillId="0" borderId="0" xfId="0" applyFill="1"/>
    <xf numFmtId="0" fontId="2" fillId="0" borderId="0" xfId="0" applyFont="1" applyFill="1" applyAlignment="1"/>
    <xf numFmtId="0" fontId="0" fillId="0" borderId="0" xfId="0" applyFont="1" applyFill="1"/>
    <xf numFmtId="0" fontId="7" fillId="0" borderId="7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Font="1"/>
    <xf numFmtId="0" fontId="5" fillId="0" borderId="0" xfId="0" applyFont="1"/>
    <xf numFmtId="0" fontId="1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2" fontId="2" fillId="0" borderId="3" xfId="1" applyNumberFormat="1" applyFont="1" applyFill="1" applyBorder="1"/>
    <xf numFmtId="0" fontId="5" fillId="0" borderId="0" xfId="0" applyFont="1" applyFill="1"/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9" fontId="15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vertical="top" wrapText="1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19" fillId="0" borderId="19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20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/>
    <xf numFmtId="0" fontId="12" fillId="0" borderId="21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23" xfId="0" applyFont="1" applyBorder="1" applyAlignment="1" applyProtection="1">
      <alignment horizontal="center" vertical="center"/>
      <protection locked="0"/>
    </xf>
    <xf numFmtId="2" fontId="0" fillId="2" borderId="3" xfId="0" applyNumberForma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0" fillId="0" borderId="0" xfId="0" applyBorder="1" applyAlignment="1"/>
    <xf numFmtId="9" fontId="22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9" fontId="0" fillId="0" borderId="0" xfId="0" applyNumberFormat="1"/>
    <xf numFmtId="0" fontId="0" fillId="0" borderId="0" xfId="0"/>
    <xf numFmtId="0" fontId="5" fillId="0" borderId="0" xfId="0" applyFont="1"/>
    <xf numFmtId="0" fontId="10" fillId="0" borderId="0" xfId="0" applyFont="1" applyAlignment="1">
      <alignment horizontal="center" vertical="center" wrapText="1"/>
    </xf>
    <xf numFmtId="9" fontId="7" fillId="0" borderId="7" xfId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23" fillId="0" borderId="0" xfId="0" applyFont="1"/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Fill="1" applyBorder="1"/>
    <xf numFmtId="2" fontId="2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2" fontId="2" fillId="0" borderId="3" xfId="1" applyNumberFormat="1" applyFont="1" applyFill="1" applyBorder="1" applyAlignment="1">
      <alignment vertical="center"/>
    </xf>
    <xf numFmtId="0" fontId="5" fillId="0" borderId="0" xfId="0" applyFont="1" applyAlignment="1"/>
    <xf numFmtId="2" fontId="0" fillId="0" borderId="0" xfId="0" applyNumberFormat="1"/>
    <xf numFmtId="0" fontId="0" fillId="0" borderId="21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4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9" fontId="2" fillId="0" borderId="27" xfId="0" applyNumberFormat="1" applyFont="1" applyFill="1" applyBorder="1"/>
    <xf numFmtId="9" fontId="2" fillId="0" borderId="28" xfId="0" applyNumberFormat="1" applyFont="1" applyFill="1" applyBorder="1"/>
    <xf numFmtId="9" fontId="2" fillId="0" borderId="46" xfId="0" applyNumberFormat="1" applyFont="1" applyFill="1" applyBorder="1"/>
    <xf numFmtId="9" fontId="0" fillId="2" borderId="7" xfId="0" applyNumberFormat="1" applyFont="1" applyFill="1" applyBorder="1" applyAlignment="1">
      <alignment horizontal="center" vertical="center"/>
    </xf>
    <xf numFmtId="9" fontId="2" fillId="0" borderId="46" xfId="0" applyNumberFormat="1" applyFont="1" applyFill="1" applyBorder="1" applyAlignment="1"/>
    <xf numFmtId="9" fontId="2" fillId="0" borderId="40" xfId="0" applyNumberFormat="1" applyFont="1" applyFill="1" applyBorder="1" applyAlignment="1"/>
    <xf numFmtId="0" fontId="26" fillId="2" borderId="37" xfId="0" applyFont="1" applyFill="1" applyBorder="1" applyAlignment="1">
      <alignment horizontal="center" vertical="center"/>
    </xf>
    <xf numFmtId="0" fontId="26" fillId="2" borderId="50" xfId="0" applyFont="1" applyFill="1" applyBorder="1" applyAlignment="1">
      <alignment horizontal="center" vertical="center"/>
    </xf>
    <xf numFmtId="0" fontId="0" fillId="2" borderId="50" xfId="0" applyFill="1" applyBorder="1" applyAlignment="1">
      <alignment vertical="center"/>
    </xf>
    <xf numFmtId="0" fontId="26" fillId="2" borderId="3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justify" vertical="center" wrapText="1"/>
    </xf>
    <xf numFmtId="0" fontId="3" fillId="0" borderId="21" xfId="0" applyFont="1" applyFill="1" applyBorder="1" applyAlignment="1">
      <alignment horizontal="justify" vertical="center" wrapText="1"/>
    </xf>
    <xf numFmtId="0" fontId="27" fillId="4" borderId="3" xfId="0" applyFont="1" applyFill="1" applyBorder="1" applyAlignment="1">
      <alignment vertical="center"/>
    </xf>
    <xf numFmtId="0" fontId="29" fillId="4" borderId="3" xfId="0" applyFont="1" applyFill="1" applyBorder="1" applyAlignment="1">
      <alignment vertical="center"/>
    </xf>
    <xf numFmtId="0" fontId="3" fillId="4" borderId="21" xfId="0" applyFont="1" applyFill="1" applyBorder="1" applyAlignment="1">
      <alignment horizontal="justify" vertical="center" wrapText="1"/>
    </xf>
    <xf numFmtId="0" fontId="30" fillId="4" borderId="3" xfId="0" applyFont="1" applyFill="1" applyBorder="1" applyAlignment="1">
      <alignment vertical="center" wrapText="1"/>
    </xf>
    <xf numFmtId="0" fontId="29" fillId="4" borderId="3" xfId="0" applyFont="1" applyFill="1" applyBorder="1" applyAlignment="1">
      <alignment vertical="center" wrapText="1"/>
    </xf>
    <xf numFmtId="0" fontId="31" fillId="4" borderId="3" xfId="0" applyFont="1" applyFill="1" applyBorder="1" applyAlignment="1">
      <alignment vertical="center" wrapText="1"/>
    </xf>
    <xf numFmtId="0" fontId="0" fillId="4" borderId="3" xfId="0" applyFill="1" applyBorder="1"/>
    <xf numFmtId="0" fontId="0" fillId="4" borderId="45" xfId="0" applyFill="1" applyBorder="1"/>
    <xf numFmtId="0" fontId="3" fillId="4" borderId="23" xfId="0" applyFont="1" applyFill="1" applyBorder="1" applyAlignment="1">
      <alignment horizontal="justify" vertical="center" wrapText="1"/>
    </xf>
    <xf numFmtId="0" fontId="24" fillId="4" borderId="35" xfId="0" applyFont="1" applyFill="1" applyBorder="1" applyAlignment="1">
      <alignment vertical="center" wrapText="1"/>
    </xf>
    <xf numFmtId="0" fontId="1" fillId="4" borderId="52" xfId="0" applyFont="1" applyFill="1" applyBorder="1" applyAlignment="1">
      <alignment vertical="center" wrapText="1"/>
    </xf>
    <xf numFmtId="0" fontId="24" fillId="4" borderId="37" xfId="0" applyFont="1" applyFill="1" applyBorder="1" applyAlignment="1">
      <alignment vertical="center" wrapText="1"/>
    </xf>
    <xf numFmtId="0" fontId="1" fillId="4" borderId="50" xfId="0" applyFont="1" applyFill="1" applyBorder="1" applyAlignment="1">
      <alignment vertical="center" wrapText="1"/>
    </xf>
    <xf numFmtId="0" fontId="24" fillId="4" borderId="38" xfId="0" applyFont="1" applyFill="1" applyBorder="1" applyAlignment="1">
      <alignment vertical="center" wrapText="1"/>
    </xf>
    <xf numFmtId="0" fontId="1" fillId="4" borderId="5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justify" vertical="center" wrapText="1"/>
    </xf>
    <xf numFmtId="0" fontId="13" fillId="0" borderId="0" xfId="0" applyFont="1"/>
    <xf numFmtId="0" fontId="13" fillId="0" borderId="0" xfId="0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9" fontId="0" fillId="2" borderId="26" xfId="0" applyNumberFormat="1" applyFont="1" applyFill="1" applyBorder="1" applyAlignment="1">
      <alignment horizontal="center" vertical="center"/>
    </xf>
    <xf numFmtId="9" fontId="2" fillId="0" borderId="48" xfId="0" applyNumberFormat="1" applyFont="1" applyFill="1" applyBorder="1" applyAlignment="1"/>
    <xf numFmtId="9" fontId="2" fillId="0" borderId="27" xfId="0" applyNumberFormat="1" applyFont="1" applyFill="1" applyBorder="1" applyAlignment="1"/>
    <xf numFmtId="9" fontId="2" fillId="0" borderId="28" xfId="0" applyNumberFormat="1" applyFont="1" applyFill="1" applyBorder="1" applyAlignment="1"/>
    <xf numFmtId="0" fontId="0" fillId="0" borderId="36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45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9" fontId="2" fillId="0" borderId="48" xfId="0" quotePrefix="1" applyNumberFormat="1" applyFont="1" applyFill="1" applyBorder="1" applyAlignment="1"/>
    <xf numFmtId="9" fontId="2" fillId="0" borderId="27" xfId="0" quotePrefix="1" applyNumberFormat="1" applyFont="1" applyFill="1" applyBorder="1" applyAlignment="1"/>
    <xf numFmtId="9" fontId="13" fillId="0" borderId="0" xfId="1" applyFont="1" applyFill="1" applyBorder="1" applyAlignment="1">
      <alignment horizontal="center" vertical="center"/>
    </xf>
    <xf numFmtId="9" fontId="13" fillId="5" borderId="3" xfId="1" applyFont="1" applyFill="1" applyBorder="1" applyAlignment="1">
      <alignment horizontal="center"/>
    </xf>
    <xf numFmtId="0" fontId="24" fillId="0" borderId="49" xfId="0" applyFont="1" applyFill="1" applyBorder="1" applyAlignment="1">
      <alignment horizontal="center" vertical="center"/>
    </xf>
    <xf numFmtId="0" fontId="24" fillId="0" borderId="37" xfId="0" applyFont="1" applyFill="1" applyBorder="1" applyAlignment="1">
      <alignment horizontal="center" vertical="center"/>
    </xf>
    <xf numFmtId="0" fontId="24" fillId="0" borderId="36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7" fillId="0" borderId="51" xfId="0" applyFont="1" applyFill="1" applyBorder="1" applyAlignment="1">
      <alignment horizontal="center" vertical="center"/>
    </xf>
    <xf numFmtId="0" fontId="27" fillId="0" borderId="50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 wrapText="1"/>
    </xf>
    <xf numFmtId="0" fontId="28" fillId="0" borderId="50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0" fillId="0" borderId="22" xfId="0" applyFont="1" applyBorder="1"/>
    <xf numFmtId="14" fontId="21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7" fillId="0" borderId="49" xfId="0" applyFont="1" applyFill="1" applyBorder="1" applyAlignment="1">
      <alignment horizontal="center" vertical="center"/>
    </xf>
    <xf numFmtId="0" fontId="27" fillId="0" borderId="37" xfId="0" applyFont="1" applyFill="1" applyBorder="1" applyAlignment="1">
      <alignment horizontal="center" vertical="center"/>
    </xf>
    <xf numFmtId="0" fontId="27" fillId="0" borderId="38" xfId="0" applyFont="1" applyFill="1" applyBorder="1" applyAlignment="1">
      <alignment horizontal="center" vertical="center"/>
    </xf>
    <xf numFmtId="0" fontId="29" fillId="0" borderId="51" xfId="0" applyFont="1" applyFill="1" applyBorder="1" applyAlignment="1">
      <alignment horizontal="left" vertical="center"/>
    </xf>
    <xf numFmtId="0" fontId="29" fillId="0" borderId="50" xfId="0" applyFont="1" applyFill="1" applyBorder="1" applyAlignment="1">
      <alignment horizontal="left" vertical="center"/>
    </xf>
    <xf numFmtId="0" fontId="29" fillId="0" borderId="53" xfId="0" applyFont="1" applyFill="1" applyBorder="1" applyAlignment="1">
      <alignment horizontal="left" vertical="center"/>
    </xf>
    <xf numFmtId="0" fontId="30" fillId="0" borderId="49" xfId="0" applyFont="1" applyFill="1" applyBorder="1" applyAlignment="1">
      <alignment horizontal="center" vertical="center" wrapText="1"/>
    </xf>
    <xf numFmtId="0" fontId="30" fillId="0" borderId="37" xfId="0" applyFont="1" applyFill="1" applyBorder="1" applyAlignment="1">
      <alignment horizontal="center" vertical="center" wrapText="1"/>
    </xf>
    <xf numFmtId="0" fontId="30" fillId="0" borderId="38" xfId="0" applyFont="1" applyFill="1" applyBorder="1" applyAlignment="1">
      <alignment horizontal="center" vertical="center" wrapText="1"/>
    </xf>
    <xf numFmtId="0" fontId="29" fillId="0" borderId="51" xfId="0" applyFont="1" applyFill="1" applyBorder="1" applyAlignment="1">
      <alignment horizontal="left" vertical="center" wrapText="1"/>
    </xf>
    <xf numFmtId="0" fontId="29" fillId="0" borderId="50" xfId="0" applyFont="1" applyFill="1" applyBorder="1" applyAlignment="1">
      <alignment horizontal="left" vertical="center" wrapText="1"/>
    </xf>
    <xf numFmtId="0" fontId="29" fillId="0" borderId="53" xfId="0" applyFont="1" applyFill="1" applyBorder="1" applyAlignment="1">
      <alignment horizontal="left" vertical="center" wrapText="1"/>
    </xf>
    <xf numFmtId="0" fontId="30" fillId="0" borderId="29" xfId="0" applyFont="1" applyFill="1" applyBorder="1" applyAlignment="1">
      <alignment horizontal="center" vertical="center" wrapText="1"/>
    </xf>
    <xf numFmtId="0" fontId="30" fillId="0" borderId="30" xfId="0" applyFont="1" applyFill="1" applyBorder="1" applyAlignment="1">
      <alignment horizontal="center" vertical="center" wrapText="1"/>
    </xf>
    <xf numFmtId="0" fontId="30" fillId="0" borderId="31" xfId="0" applyFont="1" applyFill="1" applyBorder="1" applyAlignment="1">
      <alignment horizontal="center" vertical="center" wrapText="1"/>
    </xf>
    <xf numFmtId="0" fontId="31" fillId="0" borderId="44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31" fillId="0" borderId="45" xfId="0" applyFont="1" applyFill="1" applyBorder="1" applyAlignment="1">
      <alignment horizontal="left" vertical="center" wrapText="1"/>
    </xf>
    <xf numFmtId="0" fontId="30" fillId="0" borderId="50" xfId="0" applyFont="1" applyFill="1" applyBorder="1" applyAlignment="1">
      <alignment horizontal="center" vertical="center" wrapText="1"/>
    </xf>
    <xf numFmtId="0" fontId="30" fillId="0" borderId="53" xfId="0" applyFont="1" applyFill="1" applyBorder="1" applyAlignment="1">
      <alignment horizontal="center" vertical="center" wrapText="1"/>
    </xf>
    <xf numFmtId="0" fontId="31" fillId="0" borderId="50" xfId="0" applyFont="1" applyFill="1" applyBorder="1" applyAlignment="1">
      <alignment horizontal="left" vertical="center" wrapText="1"/>
    </xf>
    <xf numFmtId="0" fontId="31" fillId="0" borderId="53" xfId="0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4" fillId="0" borderId="15" xfId="0" applyFont="1" applyBorder="1" applyAlignment="1" applyProtection="1">
      <alignment horizontal="center" vertical="top" wrapText="1"/>
      <protection locked="0"/>
    </xf>
    <xf numFmtId="0" fontId="14" fillId="0" borderId="16" xfId="0" applyFont="1" applyBorder="1" applyAlignment="1" applyProtection="1">
      <alignment horizontal="center" vertical="top" wrapText="1"/>
      <protection locked="0"/>
    </xf>
    <xf numFmtId="0" fontId="14" fillId="0" borderId="17" xfId="0" applyFont="1" applyBorder="1" applyAlignment="1" applyProtection="1">
      <alignment horizontal="center" vertical="top" wrapText="1"/>
      <protection locked="0"/>
    </xf>
    <xf numFmtId="14" fontId="15" fillId="0" borderId="15" xfId="0" applyNumberFormat="1" applyFont="1" applyBorder="1" applyAlignment="1" applyProtection="1">
      <alignment horizontal="center" vertical="center"/>
      <protection locked="0"/>
    </xf>
    <xf numFmtId="14" fontId="15" fillId="0" borderId="16" xfId="0" applyNumberFormat="1" applyFont="1" applyBorder="1" applyAlignment="1" applyProtection="1">
      <alignment horizontal="center" vertical="center"/>
      <protection locked="0"/>
    </xf>
    <xf numFmtId="14" fontId="15" fillId="0" borderId="17" xfId="0" applyNumberFormat="1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17" fillId="0" borderId="8" xfId="0" applyNumberFormat="1" applyFont="1" applyBorder="1" applyAlignment="1" applyProtection="1">
      <alignment horizontal="center" vertical="center"/>
      <protection locked="0"/>
    </xf>
    <xf numFmtId="164" fontId="17" fillId="0" borderId="9" xfId="0" applyNumberFormat="1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" fillId="2" borderId="47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 wrapText="1"/>
    </xf>
    <xf numFmtId="0" fontId="28" fillId="0" borderId="51" xfId="0" applyFont="1" applyFill="1" applyBorder="1" applyAlignment="1">
      <alignment horizontal="left" vertical="center" wrapText="1"/>
    </xf>
    <xf numFmtId="0" fontId="28" fillId="0" borderId="50" xfId="0" applyFont="1" applyFill="1" applyBorder="1" applyAlignment="1">
      <alignment horizontal="left" vertical="center" wrapText="1"/>
    </xf>
    <xf numFmtId="0" fontId="28" fillId="0" borderId="53" xfId="0" applyFont="1" applyFill="1" applyBorder="1" applyAlignment="1">
      <alignment horizontal="left" vertical="center" wrapText="1"/>
    </xf>
    <xf numFmtId="0" fontId="33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0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center" vertical="center" textRotation="90" wrapText="1"/>
    </xf>
    <xf numFmtId="0" fontId="0" fillId="0" borderId="3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870021682072346E-2"/>
          <c:y val="5.6558808295483183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'Grille U62'!$Q$4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'Grille U62'!$Q$4:$Q$7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3-4C07-8BE8-5382C1C1C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16832"/>
        <c:axId val="149818368"/>
      </c:barChart>
      <c:catAx>
        <c:axId val="149816832"/>
        <c:scaling>
          <c:orientation val="maxMin"/>
        </c:scaling>
        <c:delete val="1"/>
        <c:axPos val="l"/>
        <c:majorTickMark val="out"/>
        <c:minorTickMark val="none"/>
        <c:tickLblPos val="nextTo"/>
        <c:crossAx val="149818368"/>
        <c:crosses val="autoZero"/>
        <c:auto val="1"/>
        <c:lblAlgn val="ctr"/>
        <c:lblOffset val="100"/>
        <c:noMultiLvlLbl val="0"/>
      </c:catAx>
      <c:valAx>
        <c:axId val="1498183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8168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43723589369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U62'!$Q$9:$Q$34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8-477E-9D82-5EC1AEF10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467776"/>
        <c:axId val="203477760"/>
      </c:barChart>
      <c:catAx>
        <c:axId val="203467776"/>
        <c:scaling>
          <c:orientation val="maxMin"/>
        </c:scaling>
        <c:delete val="1"/>
        <c:axPos val="l"/>
        <c:majorTickMark val="out"/>
        <c:minorTickMark val="none"/>
        <c:tickLblPos val="nextTo"/>
        <c:crossAx val="203477760"/>
        <c:crosses val="autoZero"/>
        <c:auto val="1"/>
        <c:lblAlgn val="ctr"/>
        <c:lblOffset val="100"/>
        <c:noMultiLvlLbl val="0"/>
      </c:catAx>
      <c:valAx>
        <c:axId val="20347776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46777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108857</xdr:colOff>
      <xdr:row>0</xdr:row>
      <xdr:rowOff>81643</xdr:rowOff>
    </xdr:from>
    <xdr:to>
      <xdr:col>2</xdr:col>
      <xdr:colOff>5048250</xdr:colOff>
      <xdr:row>0</xdr:row>
      <xdr:rowOff>1292679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785382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8</xdr:col>
      <xdr:colOff>74839</xdr:colOff>
      <xdr:row>0</xdr:row>
      <xdr:rowOff>102054</xdr:rowOff>
    </xdr:from>
    <xdr:to>
      <xdr:col>11</xdr:col>
      <xdr:colOff>707571</xdr:colOff>
      <xdr:row>0</xdr:row>
      <xdr:rowOff>1292679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00" y="102054"/>
          <a:ext cx="2490107" cy="1190625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70% (50% pour</a:t>
          </a:r>
          <a:r>
            <a:rPr lang="fr-FR" sz="115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les candidats individuels) </a:t>
          </a:r>
          <a:r>
            <a:rPr lang="fr-FR" sz="11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évalués.</a:t>
          </a:r>
        </a:p>
      </xdr:txBody>
    </xdr:sp>
    <xdr:clientData/>
  </xdr:twoCellAnchor>
  <xdr:twoCellAnchor>
    <xdr:from>
      <xdr:col>10</xdr:col>
      <xdr:colOff>47625</xdr:colOff>
      <xdr:row>2</xdr:row>
      <xdr:rowOff>214312</xdr:rowOff>
    </xdr:from>
    <xdr:to>
      <xdr:col>10</xdr:col>
      <xdr:colOff>923925</xdr:colOff>
      <xdr:row>7</xdr:row>
      <xdr:rowOff>11906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257970</xdr:colOff>
      <xdr:row>35</xdr:row>
      <xdr:rowOff>43655</xdr:rowOff>
    </xdr:from>
    <xdr:to>
      <xdr:col>8</xdr:col>
      <xdr:colOff>234157</xdr:colOff>
      <xdr:row>35</xdr:row>
      <xdr:rowOff>272255</xdr:rowOff>
    </xdr:to>
    <xdr:sp macro="" textlink="">
      <xdr:nvSpPr>
        <xdr:cNvPr id="10" name="Flèche à angle droi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0163970" y="8397080"/>
          <a:ext cx="271462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10</xdr:col>
      <xdr:colOff>83344</xdr:colOff>
      <xdr:row>8</xdr:row>
      <xdr:rowOff>35718</xdr:rowOff>
    </xdr:from>
    <xdr:to>
      <xdr:col>10</xdr:col>
      <xdr:colOff>983797</xdr:colOff>
      <xdr:row>33</xdr:row>
      <xdr:rowOff>210910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1066800</xdr:colOff>
      <xdr:row>35</xdr:row>
      <xdr:rowOff>304800</xdr:rowOff>
    </xdr:from>
    <xdr:to>
      <xdr:col>2</xdr:col>
      <xdr:colOff>3171826</xdr:colOff>
      <xdr:row>38</xdr:row>
      <xdr:rowOff>40481</xdr:rowOff>
    </xdr:to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066800" y="9515475"/>
          <a:ext cx="4162426" cy="6119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U51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10</xdr:col>
      <xdr:colOff>142872</xdr:colOff>
      <xdr:row>35</xdr:row>
      <xdr:rowOff>95250</xdr:rowOff>
    </xdr:from>
    <xdr:to>
      <xdr:col>10</xdr:col>
      <xdr:colOff>881061</xdr:colOff>
      <xdr:row>35</xdr:row>
      <xdr:rowOff>285750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rot="10800000">
          <a:off x="10215560" y="933450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2"/>
  <sheetViews>
    <sheetView zoomScale="60" zoomScaleNormal="60" workbookViewId="0">
      <selection activeCell="K26" sqref="K26"/>
    </sheetView>
  </sheetViews>
  <sheetFormatPr baseColWidth="10" defaultRowHeight="18.75" x14ac:dyDescent="0.3"/>
  <cols>
    <col min="1" max="1" width="11.42578125" style="53"/>
    <col min="2" max="2" width="11.28515625" style="53" customWidth="1"/>
    <col min="3" max="3" width="39.28515625" style="53" customWidth="1"/>
    <col min="4" max="4" width="42.42578125" style="53" customWidth="1"/>
    <col min="5" max="5" width="93.7109375" style="53" customWidth="1"/>
    <col min="6" max="16384" width="11.42578125" style="53"/>
  </cols>
  <sheetData>
    <row r="2" spans="1:5" ht="19.5" thickBot="1" x14ac:dyDescent="0.35">
      <c r="A2" s="86" t="s">
        <v>16</v>
      </c>
      <c r="B2" s="87" t="s">
        <v>17</v>
      </c>
      <c r="C2" s="88"/>
      <c r="D2" s="87" t="s">
        <v>18</v>
      </c>
      <c r="E2" s="89" t="s">
        <v>14</v>
      </c>
    </row>
    <row r="3" spans="1:5" ht="25.5" customHeight="1" x14ac:dyDescent="0.3">
      <c r="A3" s="137" t="s">
        <v>19</v>
      </c>
      <c r="B3" s="140" t="s">
        <v>20</v>
      </c>
      <c r="C3" s="143"/>
      <c r="D3" s="146" t="s">
        <v>20</v>
      </c>
      <c r="E3" s="90" t="s">
        <v>21</v>
      </c>
    </row>
    <row r="4" spans="1:5" ht="42.75" customHeight="1" x14ac:dyDescent="0.3">
      <c r="A4" s="138"/>
      <c r="B4" s="141"/>
      <c r="C4" s="144"/>
      <c r="D4" s="147"/>
      <c r="E4" s="91" t="s">
        <v>22</v>
      </c>
    </row>
    <row r="5" spans="1:5" ht="42.75" customHeight="1" x14ac:dyDescent="0.3">
      <c r="A5" s="138"/>
      <c r="B5" s="141"/>
      <c r="C5" s="144"/>
      <c r="D5" s="147"/>
      <c r="E5" s="91" t="s">
        <v>23</v>
      </c>
    </row>
    <row r="6" spans="1:5" ht="42.75" customHeight="1" x14ac:dyDescent="0.3">
      <c r="A6" s="139"/>
      <c r="B6" s="142"/>
      <c r="C6" s="145"/>
      <c r="D6" s="148"/>
      <c r="E6" s="91" t="s">
        <v>24</v>
      </c>
    </row>
    <row r="7" spans="1:5" ht="42.75" customHeight="1" x14ac:dyDescent="0.3">
      <c r="A7" s="101" t="s">
        <v>25</v>
      </c>
      <c r="B7" s="102" t="s">
        <v>26</v>
      </c>
      <c r="C7" s="92" t="s">
        <v>27</v>
      </c>
      <c r="D7" s="93" t="s">
        <v>28</v>
      </c>
      <c r="E7" s="94" t="s">
        <v>29</v>
      </c>
    </row>
    <row r="8" spans="1:5" ht="42.75" customHeight="1" x14ac:dyDescent="0.3">
      <c r="A8" s="103"/>
      <c r="B8" s="104"/>
      <c r="C8" s="92"/>
      <c r="D8" s="93"/>
      <c r="E8" s="94" t="s">
        <v>30</v>
      </c>
    </row>
    <row r="9" spans="1:5" ht="42.75" customHeight="1" x14ac:dyDescent="0.3">
      <c r="A9" s="103"/>
      <c r="B9" s="104"/>
      <c r="C9" s="92"/>
      <c r="D9" s="93"/>
      <c r="E9" s="94" t="s">
        <v>31</v>
      </c>
    </row>
    <row r="10" spans="1:5" ht="42.75" customHeight="1" x14ac:dyDescent="0.3">
      <c r="A10" s="103"/>
      <c r="B10" s="104"/>
      <c r="C10" s="95" t="s">
        <v>32</v>
      </c>
      <c r="D10" s="96" t="s">
        <v>33</v>
      </c>
      <c r="E10" s="94" t="s">
        <v>31</v>
      </c>
    </row>
    <row r="11" spans="1:5" ht="42.75" customHeight="1" x14ac:dyDescent="0.3">
      <c r="A11" s="103"/>
      <c r="B11" s="104"/>
      <c r="C11" s="95"/>
      <c r="D11" s="96"/>
      <c r="E11" s="94" t="s">
        <v>34</v>
      </c>
    </row>
    <row r="12" spans="1:5" ht="42.75" customHeight="1" x14ac:dyDescent="0.3">
      <c r="A12" s="103"/>
      <c r="B12" s="104"/>
      <c r="C12" s="95"/>
      <c r="D12" s="96"/>
      <c r="E12" s="94" t="s">
        <v>35</v>
      </c>
    </row>
    <row r="13" spans="1:5" ht="42.75" customHeight="1" x14ac:dyDescent="0.3">
      <c r="A13" s="103"/>
      <c r="B13" s="104"/>
      <c r="C13" s="95"/>
      <c r="D13" s="96"/>
      <c r="E13" s="94" t="s">
        <v>36</v>
      </c>
    </row>
    <row r="14" spans="1:5" ht="42.75" customHeight="1" x14ac:dyDescent="0.3">
      <c r="A14" s="103"/>
      <c r="B14" s="104"/>
      <c r="C14" s="95"/>
      <c r="D14" s="96"/>
      <c r="E14" s="94" t="s">
        <v>37</v>
      </c>
    </row>
    <row r="15" spans="1:5" ht="42.75" customHeight="1" x14ac:dyDescent="0.3">
      <c r="A15" s="103"/>
      <c r="B15" s="104"/>
      <c r="C15" s="95"/>
      <c r="D15" s="96"/>
      <c r="E15" s="94" t="s">
        <v>38</v>
      </c>
    </row>
    <row r="16" spans="1:5" ht="42.75" customHeight="1" x14ac:dyDescent="0.3">
      <c r="A16" s="103"/>
      <c r="B16" s="104"/>
      <c r="C16" s="95" t="s">
        <v>39</v>
      </c>
      <c r="D16" s="96" t="s">
        <v>40</v>
      </c>
      <c r="E16" s="94" t="s">
        <v>41</v>
      </c>
    </row>
    <row r="17" spans="1:5" ht="42.75" customHeight="1" x14ac:dyDescent="0.3">
      <c r="A17" s="103"/>
      <c r="B17" s="104"/>
      <c r="C17" s="95"/>
      <c r="D17" s="96"/>
      <c r="E17" s="94" t="s">
        <v>42</v>
      </c>
    </row>
    <row r="18" spans="1:5" ht="42.75" customHeight="1" x14ac:dyDescent="0.3">
      <c r="A18" s="103"/>
      <c r="B18" s="104"/>
      <c r="C18" s="95"/>
      <c r="D18" s="96"/>
      <c r="E18" s="94" t="s">
        <v>43</v>
      </c>
    </row>
    <row r="19" spans="1:5" ht="42.75" customHeight="1" x14ac:dyDescent="0.3">
      <c r="A19" s="103"/>
      <c r="B19" s="104"/>
      <c r="C19" s="95" t="s">
        <v>44</v>
      </c>
      <c r="D19" s="97" t="s">
        <v>45</v>
      </c>
      <c r="E19" s="94" t="s">
        <v>46</v>
      </c>
    </row>
    <row r="20" spans="1:5" x14ac:dyDescent="0.3">
      <c r="A20" s="103"/>
      <c r="B20" s="104"/>
      <c r="C20" s="95"/>
      <c r="D20" s="97"/>
      <c r="E20" s="94" t="s">
        <v>47</v>
      </c>
    </row>
    <row r="21" spans="1:5" x14ac:dyDescent="0.3">
      <c r="A21" s="103"/>
      <c r="B21" s="104"/>
      <c r="C21" s="95"/>
      <c r="D21" s="97"/>
      <c r="E21" s="94" t="s">
        <v>48</v>
      </c>
    </row>
    <row r="22" spans="1:5" x14ac:dyDescent="0.3">
      <c r="A22" s="103"/>
      <c r="B22" s="104"/>
      <c r="C22" s="95"/>
      <c r="D22" s="97"/>
      <c r="E22" s="94" t="s">
        <v>49</v>
      </c>
    </row>
    <row r="23" spans="1:5" x14ac:dyDescent="0.3">
      <c r="A23" s="103"/>
      <c r="B23" s="104"/>
      <c r="C23" s="95"/>
      <c r="D23" s="97"/>
      <c r="E23" s="94" t="s">
        <v>50</v>
      </c>
    </row>
    <row r="24" spans="1:5" x14ac:dyDescent="0.3">
      <c r="A24" s="103"/>
      <c r="B24" s="104"/>
      <c r="C24" s="95"/>
      <c r="D24" s="97"/>
      <c r="E24" s="94" t="s">
        <v>51</v>
      </c>
    </row>
    <row r="25" spans="1:5" x14ac:dyDescent="0.3">
      <c r="A25" s="103"/>
      <c r="B25" s="104"/>
      <c r="C25" s="95"/>
      <c r="D25" s="97"/>
      <c r="E25" s="94" t="s">
        <v>52</v>
      </c>
    </row>
    <row r="26" spans="1:5" x14ac:dyDescent="0.3">
      <c r="A26" s="103"/>
      <c r="B26" s="104"/>
      <c r="C26" s="95" t="s">
        <v>53</v>
      </c>
      <c r="D26" s="97" t="s">
        <v>54</v>
      </c>
      <c r="E26" s="94" t="s">
        <v>55</v>
      </c>
    </row>
    <row r="27" spans="1:5" x14ac:dyDescent="0.3">
      <c r="A27" s="103"/>
      <c r="B27" s="104"/>
      <c r="C27" s="98"/>
      <c r="D27" s="98"/>
      <c r="E27" s="94" t="s">
        <v>56</v>
      </c>
    </row>
    <row r="28" spans="1:5" x14ac:dyDescent="0.3">
      <c r="A28" s="103"/>
      <c r="B28" s="104"/>
      <c r="C28" s="98"/>
      <c r="D28" s="98"/>
      <c r="E28" s="94" t="s">
        <v>57</v>
      </c>
    </row>
    <row r="29" spans="1:5" x14ac:dyDescent="0.3">
      <c r="A29" s="103"/>
      <c r="B29" s="104"/>
      <c r="C29" s="98"/>
      <c r="D29" s="98"/>
      <c r="E29" s="94" t="s">
        <v>58</v>
      </c>
    </row>
    <row r="30" spans="1:5" x14ac:dyDescent="0.3">
      <c r="A30" s="103"/>
      <c r="B30" s="104"/>
      <c r="C30" s="98"/>
      <c r="D30" s="98"/>
      <c r="E30" s="94" t="s">
        <v>59</v>
      </c>
    </row>
    <row r="31" spans="1:5" x14ac:dyDescent="0.3">
      <c r="A31" s="103"/>
      <c r="B31" s="104"/>
      <c r="C31" s="98"/>
      <c r="D31" s="98"/>
      <c r="E31" s="94" t="s">
        <v>60</v>
      </c>
    </row>
    <row r="32" spans="1:5" ht="19.5" thickBot="1" x14ac:dyDescent="0.35">
      <c r="A32" s="105"/>
      <c r="B32" s="106"/>
      <c r="C32" s="99"/>
      <c r="D32" s="99"/>
      <c r="E32" s="100" t="s">
        <v>61</v>
      </c>
    </row>
  </sheetData>
  <mergeCells count="4">
    <mergeCell ref="A3:A6"/>
    <mergeCell ref="B3:B6"/>
    <mergeCell ref="C3:C6"/>
    <mergeCell ref="D3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6"/>
  <sheetViews>
    <sheetView tabSelected="1" zoomScale="75" zoomScaleNormal="75" workbookViewId="0">
      <selection activeCell="J22" sqref="J22"/>
    </sheetView>
  </sheetViews>
  <sheetFormatPr baseColWidth="10" defaultRowHeight="15" x14ac:dyDescent="0.25"/>
  <cols>
    <col min="1" max="1" width="7.140625" style="47" customWidth="1"/>
    <col min="2" max="2" width="23.28515625" style="2" customWidth="1"/>
    <col min="3" max="3" width="85" style="4" customWidth="1"/>
    <col min="4" max="4" width="9" customWidth="1"/>
    <col min="5" max="8" width="9" style="3" customWidth="1"/>
    <col min="9" max="9" width="3.85546875" style="16" customWidth="1"/>
    <col min="10" max="10" width="8.28515625" style="5" customWidth="1"/>
    <col min="11" max="11" width="15.7109375" customWidth="1"/>
    <col min="13" max="13" width="2.7109375" customWidth="1"/>
    <col min="14" max="14" width="9.5703125" style="112" customWidth="1"/>
    <col min="15" max="15" width="11.42578125" style="48"/>
    <col min="16" max="16" width="4.85546875" customWidth="1"/>
    <col min="17" max="17" width="7.7109375" customWidth="1"/>
  </cols>
  <sheetData>
    <row r="1" spans="1:18" ht="108.75" customHeight="1" thickBot="1" x14ac:dyDescent="0.3">
      <c r="A1" s="209" t="s">
        <v>13</v>
      </c>
      <c r="B1" s="210"/>
      <c r="C1" s="6"/>
      <c r="D1" s="200" t="s">
        <v>65</v>
      </c>
      <c r="E1" s="201"/>
      <c r="F1" s="201"/>
      <c r="G1" s="201"/>
      <c r="H1" s="202"/>
      <c r="I1" s="13"/>
      <c r="J1" s="13"/>
      <c r="K1" s="7"/>
      <c r="L1" s="8"/>
      <c r="M1" s="17"/>
      <c r="N1" s="208" t="s">
        <v>63</v>
      </c>
      <c r="O1" s="203" t="s">
        <v>64</v>
      </c>
      <c r="Q1" s="17"/>
      <c r="R1" s="18"/>
    </row>
    <row r="2" spans="1:18" s="1" customFormat="1" ht="32.25" customHeight="1" thickBot="1" x14ac:dyDescent="0.3">
      <c r="A2" s="211" t="s">
        <v>0</v>
      </c>
      <c r="B2" s="212"/>
      <c r="C2" s="70" t="s">
        <v>14</v>
      </c>
      <c r="D2" s="9" t="s">
        <v>1</v>
      </c>
      <c r="E2" s="10">
        <v>0</v>
      </c>
      <c r="F2" s="10">
        <v>1</v>
      </c>
      <c r="G2" s="10">
        <v>2</v>
      </c>
      <c r="H2" s="42">
        <v>3</v>
      </c>
      <c r="I2" s="14"/>
      <c r="J2" s="14"/>
      <c r="K2" s="11"/>
      <c r="L2" s="20" t="s">
        <v>2</v>
      </c>
      <c r="N2" s="208"/>
      <c r="O2" s="203"/>
      <c r="R2" s="12"/>
    </row>
    <row r="3" spans="1:18" ht="18" customHeight="1" thickBot="1" x14ac:dyDescent="0.3">
      <c r="A3" s="108" t="s">
        <v>19</v>
      </c>
      <c r="B3" s="198" t="s">
        <v>20</v>
      </c>
      <c r="C3" s="199"/>
      <c r="D3" s="72"/>
      <c r="E3" s="73"/>
      <c r="F3" s="73"/>
      <c r="G3" s="73"/>
      <c r="H3" s="74"/>
      <c r="I3" s="15"/>
      <c r="J3" s="83">
        <v>0.4</v>
      </c>
      <c r="L3" s="41">
        <f>SUM(L4:L7)</f>
        <v>0</v>
      </c>
      <c r="N3" s="136">
        <f>SUM(N4:N7)*J3</f>
        <v>0.4</v>
      </c>
      <c r="O3" s="49">
        <f>IF(SUM(N4:N7)=0,J3,0)</f>
        <v>0</v>
      </c>
    </row>
    <row r="4" spans="1:18" ht="23.25" customHeight="1" x14ac:dyDescent="0.25">
      <c r="A4" s="213"/>
      <c r="B4" s="205" t="s">
        <v>20</v>
      </c>
      <c r="C4" s="107" t="s">
        <v>21</v>
      </c>
      <c r="D4" s="75"/>
      <c r="E4" s="64"/>
      <c r="F4" s="64"/>
      <c r="G4" s="64"/>
      <c r="H4" s="65"/>
      <c r="I4" s="19" t="str">
        <f>(IF(M4="","◄",""))</f>
        <v>◄</v>
      </c>
      <c r="J4" s="82">
        <v>0.25</v>
      </c>
      <c r="K4" s="43"/>
      <c r="L4" s="21">
        <f>(IF(F4&lt;&gt;"",1/3,0)+IF(G4&lt;&gt;"",2/3,0)+IF(H4&lt;&gt;"",1,0))*J4*J$3*20</f>
        <v>0</v>
      </c>
      <c r="M4" s="45" t="str">
        <f>IF(COUNTBLANK(D4:H4)=4,1,"")</f>
        <v/>
      </c>
      <c r="N4" s="135">
        <f t="shared" ref="N4:N34" si="0">IF(D4="",J4,0)</f>
        <v>0.25</v>
      </c>
      <c r="O4" s="114">
        <f>IF(N4=0,0,J4/SUM(N$4:N$7))</f>
        <v>0.25</v>
      </c>
      <c r="P4" s="60"/>
      <c r="Q4" s="48">
        <f>IF(D4="",IF(E4&lt;&gt;"",0.02,(L4/(J4*J$3*20))),"")</f>
        <v>0</v>
      </c>
      <c r="R4" s="46"/>
    </row>
    <row r="5" spans="1:18" ht="27" customHeight="1" x14ac:dyDescent="0.25">
      <c r="A5" s="214"/>
      <c r="B5" s="206"/>
      <c r="C5" s="91" t="s">
        <v>22</v>
      </c>
      <c r="D5" s="76"/>
      <c r="E5" s="52"/>
      <c r="F5" s="52"/>
      <c r="G5" s="52"/>
      <c r="H5" s="61"/>
      <c r="I5" s="19" t="str">
        <f t="shared" ref="I5:I34" si="1">(IF(M5="","◄",""))</f>
        <v>◄</v>
      </c>
      <c r="J5" s="80">
        <v>0.25</v>
      </c>
      <c r="K5" s="43"/>
      <c r="L5" s="21">
        <f>(IF(F5&lt;&gt;"",1/3,0)+IF(G5&lt;&gt;"",2/3,0)+IF(H5&lt;&gt;"",1,0))*J5*J$3*20</f>
        <v>0</v>
      </c>
      <c r="M5" s="45" t="str">
        <f t="shared" ref="M5:M34" si="2">IF(COUNTBLANK(D5:H5)=4,1,"")</f>
        <v/>
      </c>
      <c r="N5" s="135">
        <f t="shared" si="0"/>
        <v>0.25</v>
      </c>
      <c r="O5" s="114">
        <f>IF(N5=0,0,J5/SUM(N$4:N$7))</f>
        <v>0.25</v>
      </c>
      <c r="Q5" s="48">
        <f>IF(D5="",IF(E5&lt;&gt;"",0.02,(L5/(J5*J$3*20))),"")</f>
        <v>0</v>
      </c>
    </row>
    <row r="6" spans="1:18" ht="22.5" customHeight="1" x14ac:dyDescent="0.25">
      <c r="A6" s="214"/>
      <c r="B6" s="206"/>
      <c r="C6" s="91" t="s">
        <v>23</v>
      </c>
      <c r="D6" s="76"/>
      <c r="E6" s="52"/>
      <c r="F6" s="52"/>
      <c r="G6" s="52"/>
      <c r="H6" s="61"/>
      <c r="I6" s="19" t="str">
        <f t="shared" si="1"/>
        <v>◄</v>
      </c>
      <c r="J6" s="80">
        <v>0.25</v>
      </c>
      <c r="K6" s="43"/>
      <c r="L6" s="21">
        <f>(IF(F6&lt;&gt;"",1/3,0)+IF(G6&lt;&gt;"",2/3,0)+IF(H6&lt;&gt;"",1,0))*J6*J$3*20</f>
        <v>0</v>
      </c>
      <c r="M6" s="45" t="str">
        <f t="shared" si="2"/>
        <v/>
      </c>
      <c r="N6" s="135">
        <f t="shared" si="0"/>
        <v>0.25</v>
      </c>
      <c r="O6" s="114">
        <f>IF(N6=0,0,J6/SUM(N$4:N$7))</f>
        <v>0.25</v>
      </c>
      <c r="Q6" s="48">
        <f>IF(D6="",IF(E6&lt;&gt;"",0.02,(L6/(J6*J$3*20))),"")</f>
        <v>0</v>
      </c>
    </row>
    <row r="7" spans="1:18" ht="21" customHeight="1" thickBot="1" x14ac:dyDescent="0.3">
      <c r="A7" s="215"/>
      <c r="B7" s="207"/>
      <c r="C7" s="109" t="s">
        <v>24</v>
      </c>
      <c r="D7" s="76"/>
      <c r="E7" s="52"/>
      <c r="F7" s="52"/>
      <c r="G7" s="52"/>
      <c r="H7" s="61"/>
      <c r="I7" s="19" t="str">
        <f t="shared" si="1"/>
        <v>◄</v>
      </c>
      <c r="J7" s="80">
        <v>0.25</v>
      </c>
      <c r="K7" s="43"/>
      <c r="L7" s="21">
        <f>(IF(F7&lt;&gt;"",1/3,0)+IF(G7&lt;&gt;"",2/3,0)+IF(H7&lt;&gt;"",1,0))*J7*J$3*20</f>
        <v>0</v>
      </c>
      <c r="M7" s="45" t="str">
        <f t="shared" si="2"/>
        <v/>
      </c>
      <c r="N7" s="135">
        <f t="shared" si="0"/>
        <v>0.25</v>
      </c>
      <c r="O7" s="114">
        <f>IF(N7=0,0,J7/SUM(N$4:N$7))</f>
        <v>0.25</v>
      </c>
      <c r="Q7" s="48">
        <f>IF(D7="",IF(E7&lt;&gt;"",0.02,(L7/(J7*J$3*20))),"")</f>
        <v>0</v>
      </c>
    </row>
    <row r="8" spans="1:18" ht="15.75" customHeight="1" thickBot="1" x14ac:dyDescent="0.3">
      <c r="A8" s="110" t="s">
        <v>25</v>
      </c>
      <c r="B8" s="198" t="s">
        <v>26</v>
      </c>
      <c r="C8" s="199"/>
      <c r="D8" s="72"/>
      <c r="E8" s="73"/>
      <c r="F8" s="73"/>
      <c r="G8" s="73"/>
      <c r="H8" s="74"/>
      <c r="I8" s="15"/>
      <c r="J8" s="120">
        <v>0.6</v>
      </c>
      <c r="L8" s="41">
        <f>SUM(L9:L34)</f>
        <v>0</v>
      </c>
      <c r="M8" s="45" t="str">
        <f t="shared" si="2"/>
        <v/>
      </c>
      <c r="N8" s="136">
        <f>SUM(N9:N34)*J8</f>
        <v>0.60000000000000009</v>
      </c>
      <c r="O8" s="49">
        <f>IF(SUM(N9:N23)=0,J8,0)</f>
        <v>0</v>
      </c>
    </row>
    <row r="9" spans="1:18" ht="24.75" customHeight="1" x14ac:dyDescent="0.25">
      <c r="A9" s="153" t="s">
        <v>27</v>
      </c>
      <c r="B9" s="156" t="s">
        <v>28</v>
      </c>
      <c r="C9" s="90" t="s">
        <v>29</v>
      </c>
      <c r="D9" s="116"/>
      <c r="E9" s="66"/>
      <c r="F9" s="66"/>
      <c r="G9" s="66"/>
      <c r="H9" s="67"/>
      <c r="I9" s="57" t="str">
        <f t="shared" si="1"/>
        <v>◄</v>
      </c>
      <c r="J9" s="133">
        <v>0.03</v>
      </c>
      <c r="L9" s="58">
        <f>(IF(F9&lt;&gt;"",1/3,0)+IF(G9&lt;&gt;"",2/3,0)+IF(H9&lt;&gt;"",1,0))*J9*J$8*20</f>
        <v>0</v>
      </c>
      <c r="M9" s="45" t="str">
        <f t="shared" si="2"/>
        <v/>
      </c>
      <c r="N9" s="113">
        <f t="shared" si="0"/>
        <v>0.03</v>
      </c>
      <c r="O9" s="114">
        <f>IF(N9=0,0,J9/SUM(N$9:N$23))</f>
        <v>5.3571428571428575E-2</v>
      </c>
      <c r="Q9" s="59">
        <f>IF(D9="",IF(E9&lt;&gt;"",0.02,(L9/(J9*J$8*20))),"")</f>
        <v>0</v>
      </c>
    </row>
    <row r="10" spans="1:18" s="47" customFormat="1" ht="15" customHeight="1" x14ac:dyDescent="0.25">
      <c r="A10" s="154"/>
      <c r="B10" s="157"/>
      <c r="C10" s="91" t="s">
        <v>30</v>
      </c>
      <c r="D10" s="76"/>
      <c r="E10" s="52"/>
      <c r="F10" s="52"/>
      <c r="G10" s="52"/>
      <c r="H10" s="61"/>
      <c r="I10" s="57" t="str">
        <f t="shared" si="1"/>
        <v>◄</v>
      </c>
      <c r="J10" s="134">
        <v>0.03</v>
      </c>
      <c r="L10" s="58">
        <f t="shared" ref="L10:L34" si="3">(IF(F10&lt;&gt;"",1/3,0)+IF(G10&lt;&gt;"",2/3,0)+IF(H10&lt;&gt;"",1,0))*J10*J$8*20</f>
        <v>0</v>
      </c>
      <c r="M10" s="45" t="str">
        <f t="shared" si="2"/>
        <v/>
      </c>
      <c r="N10" s="113">
        <f t="shared" si="0"/>
        <v>0.03</v>
      </c>
      <c r="O10" s="114"/>
      <c r="Q10" s="59">
        <f t="shared" ref="Q10:Q34" si="4">IF(D10="",IF(E10&lt;&gt;"",0.02,(L10/(J10*J$8*20))),"")</f>
        <v>0</v>
      </c>
    </row>
    <row r="11" spans="1:18" s="47" customFormat="1" ht="15" customHeight="1" thickBot="1" x14ac:dyDescent="0.3">
      <c r="A11" s="155"/>
      <c r="B11" s="158"/>
      <c r="C11" s="111" t="s">
        <v>31</v>
      </c>
      <c r="D11" s="117"/>
      <c r="E11" s="118"/>
      <c r="F11" s="118"/>
      <c r="G11" s="118"/>
      <c r="H11" s="119"/>
      <c r="I11" s="57" t="str">
        <f t="shared" si="1"/>
        <v>◄</v>
      </c>
      <c r="J11" s="123">
        <v>0.03</v>
      </c>
      <c r="L11" s="58">
        <f t="shared" si="3"/>
        <v>0</v>
      </c>
      <c r="M11" s="45" t="str">
        <f t="shared" si="2"/>
        <v/>
      </c>
      <c r="N11" s="113">
        <f t="shared" si="0"/>
        <v>0.03</v>
      </c>
      <c r="O11" s="114"/>
      <c r="Q11" s="59">
        <f t="shared" si="4"/>
        <v>0</v>
      </c>
    </row>
    <row r="12" spans="1:18" s="47" customFormat="1" ht="15" customHeight="1" x14ac:dyDescent="0.25">
      <c r="A12" s="159" t="s">
        <v>32</v>
      </c>
      <c r="B12" s="162" t="s">
        <v>33</v>
      </c>
      <c r="C12" s="90" t="s">
        <v>31</v>
      </c>
      <c r="D12" s="116"/>
      <c r="E12" s="66"/>
      <c r="F12" s="66"/>
      <c r="G12" s="66"/>
      <c r="H12" s="67"/>
      <c r="I12" s="57" t="str">
        <f t="shared" si="1"/>
        <v>◄</v>
      </c>
      <c r="J12" s="121">
        <v>0.03</v>
      </c>
      <c r="L12" s="58">
        <f t="shared" si="3"/>
        <v>0</v>
      </c>
      <c r="M12" s="45" t="str">
        <f t="shared" si="2"/>
        <v/>
      </c>
      <c r="N12" s="113">
        <f t="shared" si="0"/>
        <v>0.03</v>
      </c>
      <c r="O12" s="114"/>
      <c r="Q12" s="59">
        <f t="shared" si="4"/>
        <v>0</v>
      </c>
    </row>
    <row r="13" spans="1:18" s="47" customFormat="1" ht="15" customHeight="1" x14ac:dyDescent="0.25">
      <c r="A13" s="160"/>
      <c r="B13" s="163"/>
      <c r="C13" s="91" t="s">
        <v>34</v>
      </c>
      <c r="D13" s="76"/>
      <c r="E13" s="52"/>
      <c r="F13" s="52"/>
      <c r="G13" s="52"/>
      <c r="H13" s="61"/>
      <c r="I13" s="57" t="str">
        <f t="shared" si="1"/>
        <v>◄</v>
      </c>
      <c r="J13" s="122">
        <v>0.04</v>
      </c>
      <c r="L13" s="58">
        <f t="shared" si="3"/>
        <v>0</v>
      </c>
      <c r="M13" s="45" t="str">
        <f t="shared" si="2"/>
        <v/>
      </c>
      <c r="N13" s="113">
        <f t="shared" si="0"/>
        <v>0.04</v>
      </c>
      <c r="O13" s="114"/>
      <c r="Q13" s="59">
        <f t="shared" si="4"/>
        <v>0</v>
      </c>
    </row>
    <row r="14" spans="1:18" s="47" customFormat="1" ht="15" customHeight="1" x14ac:dyDescent="0.25">
      <c r="A14" s="160"/>
      <c r="B14" s="163"/>
      <c r="C14" s="91" t="s">
        <v>35</v>
      </c>
      <c r="D14" s="76"/>
      <c r="E14" s="52"/>
      <c r="F14" s="52"/>
      <c r="G14" s="52"/>
      <c r="H14" s="61"/>
      <c r="I14" s="57" t="str">
        <f t="shared" si="1"/>
        <v>◄</v>
      </c>
      <c r="J14" s="122">
        <v>0.04</v>
      </c>
      <c r="L14" s="58">
        <f t="shared" si="3"/>
        <v>0</v>
      </c>
      <c r="M14" s="45" t="str">
        <f t="shared" si="2"/>
        <v/>
      </c>
      <c r="N14" s="113">
        <f t="shared" si="0"/>
        <v>0.04</v>
      </c>
      <c r="O14" s="114"/>
      <c r="Q14" s="59">
        <f t="shared" si="4"/>
        <v>0</v>
      </c>
    </row>
    <row r="15" spans="1:18" s="47" customFormat="1" ht="15" customHeight="1" x14ac:dyDescent="0.25">
      <c r="A15" s="160"/>
      <c r="B15" s="163"/>
      <c r="C15" s="91" t="s">
        <v>36</v>
      </c>
      <c r="D15" s="76"/>
      <c r="E15" s="52"/>
      <c r="F15" s="52"/>
      <c r="G15" s="52"/>
      <c r="H15" s="61"/>
      <c r="I15" s="57" t="str">
        <f t="shared" si="1"/>
        <v>◄</v>
      </c>
      <c r="J15" s="122">
        <v>0.04</v>
      </c>
      <c r="L15" s="58">
        <f t="shared" si="3"/>
        <v>0</v>
      </c>
      <c r="M15" s="45" t="str">
        <f t="shared" si="2"/>
        <v/>
      </c>
      <c r="N15" s="113">
        <f t="shared" si="0"/>
        <v>0.04</v>
      </c>
      <c r="O15" s="114"/>
      <c r="Q15" s="59">
        <f t="shared" si="4"/>
        <v>0</v>
      </c>
    </row>
    <row r="16" spans="1:18" s="47" customFormat="1" ht="15" customHeight="1" x14ac:dyDescent="0.25">
      <c r="A16" s="160"/>
      <c r="B16" s="163"/>
      <c r="C16" s="91" t="s">
        <v>37</v>
      </c>
      <c r="D16" s="76"/>
      <c r="E16" s="52"/>
      <c r="F16" s="52"/>
      <c r="G16" s="52"/>
      <c r="H16" s="61"/>
      <c r="I16" s="57" t="str">
        <f t="shared" si="1"/>
        <v>◄</v>
      </c>
      <c r="J16" s="122">
        <v>0.04</v>
      </c>
      <c r="L16" s="58">
        <f t="shared" si="3"/>
        <v>0</v>
      </c>
      <c r="M16" s="45" t="str">
        <f t="shared" si="2"/>
        <v/>
      </c>
      <c r="N16" s="113">
        <f t="shared" si="0"/>
        <v>0.04</v>
      </c>
      <c r="O16" s="114"/>
      <c r="Q16" s="59">
        <f t="shared" si="4"/>
        <v>0</v>
      </c>
    </row>
    <row r="17" spans="1:17" s="47" customFormat="1" ht="15" customHeight="1" thickBot="1" x14ac:dyDescent="0.3">
      <c r="A17" s="161"/>
      <c r="B17" s="164"/>
      <c r="C17" s="111" t="s">
        <v>38</v>
      </c>
      <c r="D17" s="216"/>
      <c r="E17" s="62"/>
      <c r="F17" s="62"/>
      <c r="G17" s="62"/>
      <c r="H17" s="63"/>
      <c r="I17" s="57" t="str">
        <f t="shared" si="1"/>
        <v>◄</v>
      </c>
      <c r="J17" s="123">
        <v>0.04</v>
      </c>
      <c r="L17" s="58">
        <f t="shared" si="3"/>
        <v>0</v>
      </c>
      <c r="M17" s="45" t="str">
        <f t="shared" si="2"/>
        <v/>
      </c>
      <c r="N17" s="113">
        <f t="shared" si="0"/>
        <v>0.04</v>
      </c>
      <c r="O17" s="114"/>
      <c r="Q17" s="59">
        <f t="shared" si="4"/>
        <v>0</v>
      </c>
    </row>
    <row r="18" spans="1:17" s="47" customFormat="1" ht="25.5" customHeight="1" x14ac:dyDescent="0.25">
      <c r="A18" s="159" t="s">
        <v>39</v>
      </c>
      <c r="B18" s="162" t="s">
        <v>40</v>
      </c>
      <c r="C18" s="90" t="s">
        <v>41</v>
      </c>
      <c r="D18" s="116"/>
      <c r="E18" s="66"/>
      <c r="F18" s="66"/>
      <c r="G18" s="66"/>
      <c r="H18" s="67"/>
      <c r="I18" s="57" t="str">
        <f t="shared" si="1"/>
        <v>◄</v>
      </c>
      <c r="J18" s="84">
        <v>0.04</v>
      </c>
      <c r="L18" s="58">
        <f t="shared" si="3"/>
        <v>0</v>
      </c>
      <c r="M18" s="45" t="str">
        <f t="shared" si="2"/>
        <v/>
      </c>
      <c r="N18" s="113">
        <f t="shared" si="0"/>
        <v>0.04</v>
      </c>
      <c r="O18" s="114"/>
      <c r="Q18" s="59">
        <f t="shared" si="4"/>
        <v>0</v>
      </c>
    </row>
    <row r="19" spans="1:17" s="47" customFormat="1" ht="15" customHeight="1" x14ac:dyDescent="0.25">
      <c r="A19" s="160"/>
      <c r="B19" s="163"/>
      <c r="C19" s="91" t="s">
        <v>42</v>
      </c>
      <c r="D19" s="76"/>
      <c r="E19" s="52"/>
      <c r="F19" s="52"/>
      <c r="G19" s="52"/>
      <c r="H19" s="61"/>
      <c r="I19" s="57" t="str">
        <f t="shared" si="1"/>
        <v>◄</v>
      </c>
      <c r="J19" s="122">
        <v>0.04</v>
      </c>
      <c r="L19" s="58">
        <f t="shared" si="3"/>
        <v>0</v>
      </c>
      <c r="M19" s="45" t="str">
        <f t="shared" si="2"/>
        <v/>
      </c>
      <c r="N19" s="113">
        <f t="shared" si="0"/>
        <v>0.04</v>
      </c>
      <c r="O19" s="114"/>
      <c r="Q19" s="59">
        <f t="shared" si="4"/>
        <v>0</v>
      </c>
    </row>
    <row r="20" spans="1:17" s="47" customFormat="1" ht="15" customHeight="1" thickBot="1" x14ac:dyDescent="0.3">
      <c r="A20" s="160"/>
      <c r="B20" s="163"/>
      <c r="C20" s="109" t="s">
        <v>43</v>
      </c>
      <c r="D20" s="216"/>
      <c r="E20" s="62"/>
      <c r="F20" s="62"/>
      <c r="G20" s="62"/>
      <c r="H20" s="63"/>
      <c r="I20" s="57" t="str">
        <f t="shared" si="1"/>
        <v>◄</v>
      </c>
      <c r="J20" s="85">
        <v>0.04</v>
      </c>
      <c r="L20" s="58">
        <f t="shared" si="3"/>
        <v>0</v>
      </c>
      <c r="M20" s="45" t="str">
        <f t="shared" si="2"/>
        <v/>
      </c>
      <c r="N20" s="113">
        <f t="shared" si="0"/>
        <v>0.04</v>
      </c>
      <c r="O20" s="114"/>
      <c r="Q20" s="59">
        <f t="shared" si="4"/>
        <v>0</v>
      </c>
    </row>
    <row r="21" spans="1:17" s="47" customFormat="1" ht="15" customHeight="1" x14ac:dyDescent="0.25">
      <c r="A21" s="165" t="s">
        <v>44</v>
      </c>
      <c r="B21" s="168" t="s">
        <v>45</v>
      </c>
      <c r="C21" s="90" t="s">
        <v>46</v>
      </c>
      <c r="D21" s="129"/>
      <c r="E21" s="66"/>
      <c r="F21" s="66"/>
      <c r="G21" s="66"/>
      <c r="H21" s="67"/>
      <c r="I21" s="57" t="str">
        <f t="shared" si="1"/>
        <v>◄</v>
      </c>
      <c r="J21" s="121">
        <v>0.04</v>
      </c>
      <c r="L21" s="58">
        <f t="shared" si="3"/>
        <v>0</v>
      </c>
      <c r="M21" s="45" t="str">
        <f t="shared" si="2"/>
        <v/>
      </c>
      <c r="N21" s="113">
        <f t="shared" si="0"/>
        <v>0.04</v>
      </c>
      <c r="O21" s="114"/>
      <c r="Q21" s="59">
        <f t="shared" si="4"/>
        <v>0</v>
      </c>
    </row>
    <row r="22" spans="1:17" s="47" customFormat="1" ht="15" customHeight="1" x14ac:dyDescent="0.25">
      <c r="A22" s="166"/>
      <c r="B22" s="169"/>
      <c r="C22" s="91" t="s">
        <v>47</v>
      </c>
      <c r="D22" s="130"/>
      <c r="E22" s="52"/>
      <c r="F22" s="52"/>
      <c r="G22" s="52"/>
      <c r="H22" s="61"/>
      <c r="I22" s="57" t="str">
        <f t="shared" si="1"/>
        <v>◄</v>
      </c>
      <c r="J22" s="122">
        <v>0.04</v>
      </c>
      <c r="L22" s="58">
        <f t="shared" si="3"/>
        <v>0</v>
      </c>
      <c r="M22" s="45" t="str">
        <f t="shared" si="2"/>
        <v/>
      </c>
      <c r="N22" s="113">
        <f t="shared" si="0"/>
        <v>0.04</v>
      </c>
      <c r="O22" s="114"/>
      <c r="Q22" s="59">
        <f t="shared" si="4"/>
        <v>0</v>
      </c>
    </row>
    <row r="23" spans="1:17" ht="18" customHeight="1" x14ac:dyDescent="0.25">
      <c r="A23" s="166"/>
      <c r="B23" s="169"/>
      <c r="C23" s="91" t="s">
        <v>48</v>
      </c>
      <c r="D23" s="130"/>
      <c r="E23" s="52"/>
      <c r="F23" s="52"/>
      <c r="G23" s="52"/>
      <c r="H23" s="61"/>
      <c r="I23" s="57" t="str">
        <f t="shared" si="1"/>
        <v>◄</v>
      </c>
      <c r="J23" s="122">
        <v>0.04</v>
      </c>
      <c r="L23" s="58">
        <f t="shared" si="3"/>
        <v>0</v>
      </c>
      <c r="M23" s="45" t="str">
        <f t="shared" si="2"/>
        <v/>
      </c>
      <c r="N23" s="113">
        <f t="shared" si="0"/>
        <v>0.04</v>
      </c>
      <c r="O23" s="114">
        <f>IF(N23=0,0,J23/SUM(N$9:N$23))</f>
        <v>7.1428571428571438E-2</v>
      </c>
      <c r="Q23" s="59">
        <f t="shared" si="4"/>
        <v>0</v>
      </c>
    </row>
    <row r="24" spans="1:17" ht="18" customHeight="1" x14ac:dyDescent="0.25">
      <c r="A24" s="166"/>
      <c r="B24" s="169"/>
      <c r="C24" s="91" t="s">
        <v>49</v>
      </c>
      <c r="D24" s="131"/>
      <c r="E24" s="52"/>
      <c r="F24" s="52"/>
      <c r="G24" s="52"/>
      <c r="H24" s="61"/>
      <c r="I24" s="57" t="str">
        <f t="shared" si="1"/>
        <v>◄</v>
      </c>
      <c r="J24" s="80">
        <v>0.04</v>
      </c>
      <c r="K24" s="3"/>
      <c r="L24" s="58">
        <f t="shared" si="3"/>
        <v>0</v>
      </c>
      <c r="M24" s="45" t="str">
        <f t="shared" si="2"/>
        <v/>
      </c>
      <c r="N24" s="113">
        <f t="shared" si="0"/>
        <v>0.04</v>
      </c>
      <c r="O24" s="114">
        <f>IF(N24=0,0,J24/SUM(N$24:N$26))</f>
        <v>0.33333333333333337</v>
      </c>
      <c r="Q24" s="59">
        <f t="shared" si="4"/>
        <v>0</v>
      </c>
    </row>
    <row r="25" spans="1:17" s="47" customFormat="1" ht="18" customHeight="1" x14ac:dyDescent="0.25">
      <c r="A25" s="166"/>
      <c r="B25" s="169"/>
      <c r="C25" s="91" t="s">
        <v>50</v>
      </c>
      <c r="D25" s="131"/>
      <c r="E25" s="52"/>
      <c r="F25" s="52"/>
      <c r="G25" s="52"/>
      <c r="H25" s="61"/>
      <c r="I25" s="57" t="str">
        <f t="shared" si="1"/>
        <v>◄</v>
      </c>
      <c r="J25" s="80">
        <v>0.04</v>
      </c>
      <c r="K25" s="3"/>
      <c r="L25" s="58">
        <f t="shared" si="3"/>
        <v>0</v>
      </c>
      <c r="M25" s="45" t="str">
        <f t="shared" si="2"/>
        <v/>
      </c>
      <c r="N25" s="113">
        <f t="shared" si="0"/>
        <v>0.04</v>
      </c>
      <c r="O25" s="114">
        <f>IF(N25=0,0,J25/SUM(N$24:N$26))</f>
        <v>0.33333333333333337</v>
      </c>
      <c r="Q25" s="59">
        <f t="shared" si="4"/>
        <v>0</v>
      </c>
    </row>
    <row r="26" spans="1:17" s="47" customFormat="1" ht="18" customHeight="1" x14ac:dyDescent="0.25">
      <c r="A26" s="166"/>
      <c r="B26" s="169"/>
      <c r="C26" s="91" t="s">
        <v>51</v>
      </c>
      <c r="D26" s="131"/>
      <c r="E26" s="52"/>
      <c r="F26" s="52"/>
      <c r="G26" s="52"/>
      <c r="H26" s="61"/>
      <c r="I26" s="57" t="str">
        <f t="shared" si="1"/>
        <v>◄</v>
      </c>
      <c r="J26" s="80">
        <v>0.04</v>
      </c>
      <c r="K26" s="3"/>
      <c r="L26" s="58">
        <f t="shared" si="3"/>
        <v>0</v>
      </c>
      <c r="M26" s="45" t="str">
        <f t="shared" si="2"/>
        <v/>
      </c>
      <c r="N26" s="113">
        <f t="shared" si="0"/>
        <v>0.04</v>
      </c>
      <c r="O26" s="114">
        <f>IF(N26=0,0,J26/SUM(N$24:N$26))</f>
        <v>0.33333333333333337</v>
      </c>
      <c r="Q26" s="59">
        <f t="shared" si="4"/>
        <v>0</v>
      </c>
    </row>
    <row r="27" spans="1:17" s="47" customFormat="1" ht="18" customHeight="1" thickBot="1" x14ac:dyDescent="0.3">
      <c r="A27" s="167"/>
      <c r="B27" s="170"/>
      <c r="C27" s="111" t="s">
        <v>52</v>
      </c>
      <c r="D27" s="132"/>
      <c r="E27" s="127"/>
      <c r="F27" s="127"/>
      <c r="G27" s="127"/>
      <c r="H27" s="128"/>
      <c r="I27" s="57" t="str">
        <f t="shared" si="1"/>
        <v>◄</v>
      </c>
      <c r="J27" s="81">
        <v>0.04</v>
      </c>
      <c r="K27" s="3"/>
      <c r="L27" s="58">
        <f t="shared" si="3"/>
        <v>0</v>
      </c>
      <c r="M27" s="45" t="str">
        <f t="shared" si="2"/>
        <v/>
      </c>
      <c r="N27" s="113">
        <f t="shared" si="0"/>
        <v>0.04</v>
      </c>
      <c r="O27" s="114">
        <f>IF(N27=0,0,J27/SUM(N$27:N$34))</f>
        <v>0.125</v>
      </c>
      <c r="Q27" s="59">
        <f t="shared" si="4"/>
        <v>0</v>
      </c>
    </row>
    <row r="28" spans="1:17" s="47" customFormat="1" ht="18" customHeight="1" x14ac:dyDescent="0.25">
      <c r="A28" s="171" t="s">
        <v>53</v>
      </c>
      <c r="B28" s="173" t="s">
        <v>62</v>
      </c>
      <c r="C28" s="107" t="s">
        <v>55</v>
      </c>
      <c r="D28" s="124"/>
      <c r="E28" s="125"/>
      <c r="F28" s="125"/>
      <c r="G28" s="125"/>
      <c r="H28" s="126"/>
      <c r="I28" s="57" t="str">
        <f t="shared" si="1"/>
        <v>◄</v>
      </c>
      <c r="J28" s="82">
        <v>0.04</v>
      </c>
      <c r="K28" s="3"/>
      <c r="L28" s="58">
        <f t="shared" si="3"/>
        <v>0</v>
      </c>
      <c r="M28" s="45" t="str">
        <f t="shared" si="2"/>
        <v/>
      </c>
      <c r="N28" s="113">
        <f t="shared" si="0"/>
        <v>0.04</v>
      </c>
      <c r="O28" s="114">
        <f t="shared" ref="O28:O34" si="5">IF(N28=0,0,J28/SUM(N$27:N$34))</f>
        <v>0.125</v>
      </c>
      <c r="Q28" s="59">
        <f t="shared" si="4"/>
        <v>0</v>
      </c>
    </row>
    <row r="29" spans="1:17" s="47" customFormat="1" ht="22.5" customHeight="1" x14ac:dyDescent="0.25">
      <c r="A29" s="171"/>
      <c r="B29" s="173"/>
      <c r="C29" s="91" t="s">
        <v>56</v>
      </c>
      <c r="D29" s="77"/>
      <c r="E29" s="78"/>
      <c r="F29" s="78"/>
      <c r="G29" s="78"/>
      <c r="H29" s="79"/>
      <c r="I29" s="57" t="str">
        <f t="shared" si="1"/>
        <v>◄</v>
      </c>
      <c r="J29" s="80">
        <v>0.04</v>
      </c>
      <c r="K29" s="3"/>
      <c r="L29" s="58">
        <f t="shared" si="3"/>
        <v>0</v>
      </c>
      <c r="M29" s="45" t="str">
        <f t="shared" si="2"/>
        <v/>
      </c>
      <c r="N29" s="113">
        <f t="shared" si="0"/>
        <v>0.04</v>
      </c>
      <c r="O29" s="114">
        <f t="shared" si="5"/>
        <v>0.125</v>
      </c>
      <c r="Q29" s="59">
        <f t="shared" si="4"/>
        <v>0</v>
      </c>
    </row>
    <row r="30" spans="1:17" s="47" customFormat="1" ht="18" customHeight="1" x14ac:dyDescent="0.25">
      <c r="A30" s="171"/>
      <c r="B30" s="173"/>
      <c r="C30" s="91" t="s">
        <v>57</v>
      </c>
      <c r="D30" s="77"/>
      <c r="E30" s="78"/>
      <c r="F30" s="78"/>
      <c r="G30" s="78"/>
      <c r="H30" s="79"/>
      <c r="I30" s="57" t="str">
        <f t="shared" si="1"/>
        <v>◄</v>
      </c>
      <c r="J30" s="80">
        <v>0.04</v>
      </c>
      <c r="K30" s="3"/>
      <c r="L30" s="58">
        <f t="shared" si="3"/>
        <v>0</v>
      </c>
      <c r="M30" s="45" t="str">
        <f t="shared" si="2"/>
        <v/>
      </c>
      <c r="N30" s="113">
        <f t="shared" si="0"/>
        <v>0.04</v>
      </c>
      <c r="O30" s="114">
        <f t="shared" si="5"/>
        <v>0.125</v>
      </c>
      <c r="Q30" s="59">
        <f t="shared" si="4"/>
        <v>0</v>
      </c>
    </row>
    <row r="31" spans="1:17" s="47" customFormat="1" ht="18" customHeight="1" x14ac:dyDescent="0.25">
      <c r="A31" s="171"/>
      <c r="B31" s="173"/>
      <c r="C31" s="91" t="s">
        <v>58</v>
      </c>
      <c r="D31" s="77"/>
      <c r="E31" s="78"/>
      <c r="F31" s="78"/>
      <c r="G31" s="78"/>
      <c r="H31" s="79"/>
      <c r="I31" s="57" t="str">
        <f t="shared" si="1"/>
        <v>◄</v>
      </c>
      <c r="J31" s="80">
        <v>0.04</v>
      </c>
      <c r="K31" s="3"/>
      <c r="L31" s="58">
        <f t="shared" si="3"/>
        <v>0</v>
      </c>
      <c r="M31" s="45" t="str">
        <f t="shared" si="2"/>
        <v/>
      </c>
      <c r="N31" s="113">
        <f t="shared" si="0"/>
        <v>0.04</v>
      </c>
      <c r="O31" s="114">
        <f t="shared" si="5"/>
        <v>0.125</v>
      </c>
      <c r="Q31" s="59">
        <f t="shared" si="4"/>
        <v>0</v>
      </c>
    </row>
    <row r="32" spans="1:17" s="47" customFormat="1" ht="18" customHeight="1" x14ac:dyDescent="0.25">
      <c r="A32" s="171"/>
      <c r="B32" s="173"/>
      <c r="C32" s="91" t="s">
        <v>59</v>
      </c>
      <c r="D32" s="77"/>
      <c r="E32" s="78"/>
      <c r="F32" s="78"/>
      <c r="G32" s="78"/>
      <c r="H32" s="79"/>
      <c r="I32" s="57" t="str">
        <f t="shared" si="1"/>
        <v>◄</v>
      </c>
      <c r="J32" s="80">
        <v>0.04</v>
      </c>
      <c r="K32" s="3"/>
      <c r="L32" s="58">
        <f t="shared" si="3"/>
        <v>0</v>
      </c>
      <c r="M32" s="45" t="str">
        <f t="shared" si="2"/>
        <v/>
      </c>
      <c r="N32" s="113">
        <f t="shared" si="0"/>
        <v>0.04</v>
      </c>
      <c r="O32" s="114">
        <f t="shared" si="5"/>
        <v>0.125</v>
      </c>
      <c r="Q32" s="59">
        <f t="shared" si="4"/>
        <v>0</v>
      </c>
    </row>
    <row r="33" spans="1:18" s="47" customFormat="1" ht="18" customHeight="1" x14ac:dyDescent="0.25">
      <c r="A33" s="171"/>
      <c r="B33" s="173"/>
      <c r="C33" s="91" t="s">
        <v>60</v>
      </c>
      <c r="D33" s="77"/>
      <c r="E33" s="78"/>
      <c r="F33" s="78"/>
      <c r="G33" s="78"/>
      <c r="H33" s="79"/>
      <c r="I33" s="57" t="str">
        <f t="shared" si="1"/>
        <v>◄</v>
      </c>
      <c r="J33" s="80">
        <v>0.04</v>
      </c>
      <c r="K33" s="3"/>
      <c r="L33" s="58">
        <f t="shared" si="3"/>
        <v>0</v>
      </c>
      <c r="M33" s="45" t="str">
        <f t="shared" si="2"/>
        <v/>
      </c>
      <c r="N33" s="113">
        <f t="shared" si="0"/>
        <v>0.04</v>
      </c>
      <c r="O33" s="114">
        <f t="shared" si="5"/>
        <v>0.125</v>
      </c>
      <c r="Q33" s="59">
        <f t="shared" si="4"/>
        <v>0</v>
      </c>
    </row>
    <row r="34" spans="1:18" ht="18" customHeight="1" thickBot="1" x14ac:dyDescent="0.3">
      <c r="A34" s="172"/>
      <c r="B34" s="174"/>
      <c r="C34" s="111" t="s">
        <v>61</v>
      </c>
      <c r="D34" s="71"/>
      <c r="E34" s="62"/>
      <c r="F34" s="62"/>
      <c r="G34" s="62"/>
      <c r="H34" s="63"/>
      <c r="I34" s="57" t="str">
        <f t="shared" si="1"/>
        <v>◄</v>
      </c>
      <c r="J34" s="81">
        <v>0.04</v>
      </c>
      <c r="L34" s="58">
        <f t="shared" si="3"/>
        <v>0</v>
      </c>
      <c r="M34" s="45" t="str">
        <f t="shared" si="2"/>
        <v/>
      </c>
      <c r="N34" s="113">
        <f t="shared" si="0"/>
        <v>0.04</v>
      </c>
      <c r="O34" s="114">
        <f t="shared" si="5"/>
        <v>0.125</v>
      </c>
      <c r="Q34" s="59">
        <f t="shared" si="4"/>
        <v>0</v>
      </c>
    </row>
    <row r="35" spans="1:18" s="47" customFormat="1" ht="21" customHeight="1" thickBot="1" x14ac:dyDescent="0.3">
      <c r="B35" s="54"/>
      <c r="C35" s="68"/>
      <c r="D35" s="69"/>
      <c r="E35" s="69"/>
      <c r="F35" s="69"/>
      <c r="G35" s="69"/>
      <c r="H35" s="69"/>
      <c r="I35" s="19"/>
      <c r="J35" s="55"/>
      <c r="L35" s="56"/>
      <c r="M35" s="45"/>
      <c r="N35" s="113"/>
      <c r="O35" s="115"/>
      <c r="Q35" s="48"/>
    </row>
    <row r="36" spans="1:18" ht="31.5" customHeight="1" thickBot="1" x14ac:dyDescent="0.3">
      <c r="C36" s="204" t="s">
        <v>3</v>
      </c>
      <c r="D36" s="204"/>
      <c r="E36" s="204"/>
      <c r="F36" s="204"/>
      <c r="G36" s="204"/>
      <c r="H36" s="204"/>
      <c r="I36" s="19"/>
      <c r="J36" s="50">
        <f>SUM(N4:N7)*J3+SUM(N9:N34)*J8</f>
        <v>1</v>
      </c>
      <c r="L36" s="51" t="s">
        <v>12</v>
      </c>
      <c r="M36" s="22"/>
    </row>
    <row r="37" spans="1:18" ht="15.75" thickBot="1" x14ac:dyDescent="0.3">
      <c r="B37" s="23"/>
      <c r="C37" s="24"/>
      <c r="D37" s="25" t="s">
        <v>4</v>
      </c>
      <c r="E37" s="26"/>
      <c r="F37" s="189">
        <f>(L3+L8)/(N3+N8)</f>
        <v>0</v>
      </c>
      <c r="G37" s="190"/>
      <c r="H37" s="191" t="s">
        <v>5</v>
      </c>
      <c r="I37" s="191"/>
      <c r="J37" s="192"/>
      <c r="K37" s="27"/>
      <c r="L37" s="17"/>
      <c r="M37" s="18"/>
      <c r="P37" s="17"/>
      <c r="Q37" s="18"/>
    </row>
    <row r="38" spans="1:18" ht="21.75" thickBot="1" x14ac:dyDescent="0.3">
      <c r="B38" s="23"/>
      <c r="C38" s="24"/>
      <c r="D38" s="28" t="s">
        <v>6</v>
      </c>
      <c r="E38" s="26"/>
      <c r="F38" s="193"/>
      <c r="G38" s="194"/>
      <c r="H38" s="195" t="s">
        <v>7</v>
      </c>
      <c r="I38" s="195"/>
      <c r="J38" s="196"/>
      <c r="K38" s="44"/>
      <c r="L38" s="17"/>
      <c r="M38" s="18"/>
      <c r="P38" s="17"/>
      <c r="Q38" s="18"/>
    </row>
    <row r="39" spans="1:18" ht="15.75" thickBot="1" x14ac:dyDescent="0.3">
      <c r="B39" s="197"/>
      <c r="C39" s="197"/>
      <c r="D39" s="197"/>
      <c r="E39" s="197"/>
      <c r="F39" s="197"/>
      <c r="G39" s="197"/>
      <c r="H39" s="197"/>
      <c r="I39" s="197"/>
      <c r="J39" s="197"/>
      <c r="K39" s="27"/>
      <c r="L39" s="17"/>
      <c r="M39" s="18"/>
      <c r="P39" s="17"/>
      <c r="Q39" s="18"/>
    </row>
    <row r="40" spans="1:18" ht="21.75" customHeight="1" x14ac:dyDescent="0.25">
      <c r="B40" s="175" t="s">
        <v>8</v>
      </c>
      <c r="C40" s="176"/>
      <c r="D40" s="177"/>
      <c r="E40" s="29"/>
      <c r="F40" s="178" t="s">
        <v>9</v>
      </c>
      <c r="G40" s="179"/>
      <c r="H40" s="179"/>
      <c r="I40" s="179"/>
      <c r="J40" s="180"/>
      <c r="K40" s="27"/>
      <c r="L40" s="17"/>
      <c r="M40" s="18"/>
      <c r="P40" s="17"/>
      <c r="Q40" s="18"/>
    </row>
    <row r="41" spans="1:18" ht="40.5" customHeight="1" thickBot="1" x14ac:dyDescent="0.3">
      <c r="B41" s="181"/>
      <c r="C41" s="182"/>
      <c r="D41" s="183"/>
      <c r="E41" s="29"/>
      <c r="F41" s="184"/>
      <c r="G41" s="185"/>
      <c r="H41" s="185"/>
      <c r="I41" s="185"/>
      <c r="J41" s="186"/>
      <c r="K41" s="27"/>
      <c r="L41" s="17"/>
      <c r="M41" s="18"/>
      <c r="P41" s="17"/>
      <c r="Q41" s="18"/>
    </row>
    <row r="42" spans="1:18" ht="15.75" thickBot="1" x14ac:dyDescent="0.3">
      <c r="B42" s="30"/>
      <c r="C42" s="29"/>
      <c r="D42" s="29"/>
      <c r="E42" s="31"/>
      <c r="F42" s="31"/>
      <c r="G42" s="31"/>
      <c r="H42" s="31"/>
      <c r="I42" s="31"/>
      <c r="J42" s="31"/>
      <c r="K42" s="27"/>
      <c r="L42" s="17"/>
      <c r="M42" s="18"/>
      <c r="P42" s="17"/>
      <c r="Q42" s="18"/>
    </row>
    <row r="43" spans="1:18" ht="22.5" customHeight="1" x14ac:dyDescent="0.25">
      <c r="B43" s="187" t="s">
        <v>10</v>
      </c>
      <c r="C43" s="188"/>
      <c r="D43" s="32" t="s">
        <v>11</v>
      </c>
      <c r="E43" s="33"/>
      <c r="F43"/>
      <c r="G43"/>
      <c r="H43"/>
      <c r="I43" s="34"/>
      <c r="J43" s="17"/>
      <c r="K43" s="27"/>
      <c r="L43" s="17"/>
      <c r="M43" s="18"/>
      <c r="P43" s="17"/>
      <c r="Q43" s="18"/>
    </row>
    <row r="44" spans="1:18" x14ac:dyDescent="0.25">
      <c r="B44" s="35"/>
      <c r="C44" s="36"/>
      <c r="D44" s="37"/>
      <c r="E44" s="38"/>
      <c r="F44"/>
      <c r="G44"/>
      <c r="H44"/>
      <c r="I44" s="34"/>
      <c r="J44" s="17"/>
      <c r="K44" s="27"/>
      <c r="L44" s="17"/>
      <c r="M44" s="18"/>
      <c r="P44" s="17"/>
      <c r="Q44" s="18"/>
    </row>
    <row r="45" spans="1:18" s="18" customFormat="1" x14ac:dyDescent="0.25">
      <c r="A45" s="48"/>
      <c r="B45" s="35"/>
      <c r="C45" s="36"/>
      <c r="D45" s="37"/>
      <c r="E45" s="38"/>
      <c r="F45" s="39"/>
      <c r="G45" s="39"/>
      <c r="H45" s="39"/>
      <c r="I45" s="39"/>
      <c r="J45" s="39"/>
      <c r="K45" s="27"/>
      <c r="L45" s="17"/>
      <c r="N45" s="112"/>
      <c r="O45" s="48"/>
      <c r="P45" s="17"/>
      <c r="R45"/>
    </row>
    <row r="46" spans="1:18" s="18" customFormat="1" ht="15.75" thickBot="1" x14ac:dyDescent="0.3">
      <c r="A46" s="48"/>
      <c r="B46" s="149"/>
      <c r="C46" s="150"/>
      <c r="D46" s="40"/>
      <c r="E46" s="38"/>
      <c r="F46" s="151" t="s">
        <v>15</v>
      </c>
      <c r="G46" s="152"/>
      <c r="H46" s="152"/>
      <c r="I46" s="152"/>
      <c r="J46" s="152"/>
      <c r="K46" s="27"/>
      <c r="L46" s="17"/>
      <c r="N46" s="112"/>
      <c r="O46" s="48"/>
      <c r="P46" s="17"/>
      <c r="R46"/>
    </row>
  </sheetData>
  <mergeCells count="32">
    <mergeCell ref="B8:C8"/>
    <mergeCell ref="D1:H1"/>
    <mergeCell ref="O1:O2"/>
    <mergeCell ref="C36:H36"/>
    <mergeCell ref="B4:B7"/>
    <mergeCell ref="N1:N2"/>
    <mergeCell ref="A1:B1"/>
    <mergeCell ref="A2:B2"/>
    <mergeCell ref="A4:A7"/>
    <mergeCell ref="B3:C3"/>
    <mergeCell ref="B43:C43"/>
    <mergeCell ref="F37:G37"/>
    <mergeCell ref="H37:J37"/>
    <mergeCell ref="F38:G38"/>
    <mergeCell ref="H38:J38"/>
    <mergeCell ref="B39:J39"/>
    <mergeCell ref="B46:C46"/>
    <mergeCell ref="F46:J46"/>
    <mergeCell ref="A9:A11"/>
    <mergeCell ref="B9:B11"/>
    <mergeCell ref="A12:A17"/>
    <mergeCell ref="B12:B17"/>
    <mergeCell ref="A18:A20"/>
    <mergeCell ref="B18:B20"/>
    <mergeCell ref="A21:A27"/>
    <mergeCell ref="B21:B27"/>
    <mergeCell ref="A28:A34"/>
    <mergeCell ref="B28:B34"/>
    <mergeCell ref="B40:D40"/>
    <mergeCell ref="F40:J40"/>
    <mergeCell ref="B41:D41"/>
    <mergeCell ref="F41:J4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U62 détails compétences</vt:lpstr>
      <vt:lpstr>Grille U62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Monin Thierry</dc:creator>
  <cp:lastModifiedBy>Girard Bruno</cp:lastModifiedBy>
  <dcterms:created xsi:type="dcterms:W3CDTF">2013-05-19T17:00:32Z</dcterms:created>
  <dcterms:modified xsi:type="dcterms:W3CDTF">2023-01-13T11:29:09Z</dcterms:modified>
</cp:coreProperties>
</file>