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Girard\Documents\BTS\BTS MEC\2023\Circulaire 2023\"/>
    </mc:Choice>
  </mc:AlternateContent>
  <xr:revisionPtr revIDLastSave="0" documentId="13_ncr:1_{F3E90405-98A1-4E03-8D0B-A01873934EF9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U61 détails compétences" sheetId="9" r:id="rId1"/>
    <sheet name="U61" sheetId="7" r:id="rId2"/>
  </sheets>
  <calcPr calcId="191029"/>
</workbook>
</file>

<file path=xl/calcChain.xml><?xml version="1.0" encoding="utf-8"?>
<calcChain xmlns="http://schemas.openxmlformats.org/spreadsheetml/2006/main">
  <c r="N15" i="7" l="1"/>
  <c r="N16" i="7"/>
  <c r="N37" i="7"/>
  <c r="N38" i="7"/>
  <c r="N39" i="7"/>
  <c r="N4" i="7"/>
  <c r="N5" i="7"/>
  <c r="N6" i="7"/>
  <c r="N7" i="7"/>
  <c r="N8" i="7"/>
  <c r="N9" i="7"/>
  <c r="N10" i="7"/>
  <c r="N11" i="7"/>
  <c r="N12" i="7"/>
  <c r="N13" i="7"/>
  <c r="N18" i="7"/>
  <c r="N19" i="7"/>
  <c r="N20" i="7"/>
  <c r="N21" i="7"/>
  <c r="N22" i="7"/>
  <c r="N23" i="7"/>
  <c r="N24" i="7"/>
  <c r="N26" i="7"/>
  <c r="N27" i="7"/>
  <c r="N28" i="7"/>
  <c r="N29" i="7"/>
  <c r="N30" i="7"/>
  <c r="N31" i="7"/>
  <c r="N32" i="7"/>
  <c r="N33" i="7"/>
  <c r="N34" i="7"/>
  <c r="N35" i="7"/>
  <c r="J40" i="7"/>
  <c r="L4" i="7"/>
  <c r="L5" i="7"/>
  <c r="L6" i="7"/>
  <c r="L3" i="7" s="1"/>
  <c r="F41" i="7" s="1"/>
  <c r="L7" i="7"/>
  <c r="L8" i="7"/>
  <c r="L9" i="7"/>
  <c r="L10" i="7"/>
  <c r="L11" i="7"/>
  <c r="L12" i="7"/>
  <c r="L13" i="7"/>
  <c r="L15" i="7"/>
  <c r="L16" i="7"/>
  <c r="L14" i="7"/>
  <c r="L18" i="7"/>
  <c r="L19" i="7"/>
  <c r="L20" i="7"/>
  <c r="L21" i="7"/>
  <c r="L22" i="7"/>
  <c r="L23" i="7"/>
  <c r="L24" i="7"/>
  <c r="L17" i="7"/>
  <c r="L26" i="7"/>
  <c r="L27" i="7"/>
  <c r="L28" i="7"/>
  <c r="L30" i="7"/>
  <c r="L31" i="7"/>
  <c r="L29" i="7"/>
  <c r="L32" i="7"/>
  <c r="L33" i="7"/>
  <c r="L34" i="7"/>
  <c r="L35" i="7"/>
  <c r="L25" i="7"/>
  <c r="L37" i="7"/>
  <c r="L38" i="7"/>
  <c r="L39" i="7"/>
  <c r="L36" i="7"/>
  <c r="N14" i="7"/>
  <c r="N36" i="7"/>
  <c r="N3" i="7"/>
  <c r="N17" i="7"/>
  <c r="N25" i="7"/>
  <c r="Q38" i="7"/>
  <c r="Q39" i="7"/>
  <c r="Q37" i="7"/>
  <c r="O36" i="7"/>
  <c r="O25" i="7"/>
  <c r="O17" i="7"/>
  <c r="O14" i="7"/>
  <c r="Q27" i="7"/>
  <c r="Q28" i="7"/>
  <c r="Q29" i="7"/>
  <c r="Q30" i="7"/>
  <c r="Q31" i="7"/>
  <c r="Q32" i="7"/>
  <c r="Q33" i="7"/>
  <c r="Q34" i="7"/>
  <c r="Q35" i="7"/>
  <c r="Q26" i="7"/>
  <c r="Q19" i="7"/>
  <c r="Q20" i="7"/>
  <c r="Q21" i="7"/>
  <c r="Q22" i="7"/>
  <c r="Q23" i="7"/>
  <c r="Q24" i="7"/>
  <c r="Q18" i="7"/>
  <c r="Q16" i="7"/>
  <c r="Q15" i="7"/>
  <c r="Q5" i="7"/>
  <c r="Q7" i="7"/>
  <c r="Q8" i="7"/>
  <c r="Q9" i="7"/>
  <c r="Q10" i="7"/>
  <c r="Q11" i="7"/>
  <c r="Q12" i="7"/>
  <c r="Q13" i="7"/>
  <c r="Q4" i="7"/>
  <c r="O4" i="7"/>
  <c r="O5" i="7"/>
  <c r="O6" i="7"/>
  <c r="O7" i="7"/>
  <c r="O8" i="7"/>
  <c r="O9" i="7"/>
  <c r="O10" i="7"/>
  <c r="O11" i="7"/>
  <c r="O12" i="7"/>
  <c r="O13" i="7"/>
  <c r="O15" i="7"/>
  <c r="O16" i="7"/>
  <c r="O26" i="7"/>
  <c r="O27" i="7"/>
  <c r="O28" i="7"/>
  <c r="O29" i="7"/>
  <c r="O30" i="7"/>
  <c r="O31" i="7"/>
  <c r="O32" i="7"/>
  <c r="O33" i="7"/>
  <c r="O34" i="7"/>
  <c r="O35" i="7"/>
  <c r="O37" i="7"/>
  <c r="O38" i="7"/>
  <c r="O39" i="7"/>
  <c r="O3" i="7"/>
  <c r="M37" i="7"/>
  <c r="I37" i="7"/>
  <c r="M38" i="7"/>
  <c r="I38" i="7"/>
  <c r="M27" i="7"/>
  <c r="I27" i="7"/>
  <c r="M28" i="7"/>
  <c r="I28" i="7"/>
  <c r="M29" i="7"/>
  <c r="I29" i="7"/>
  <c r="M30" i="7"/>
  <c r="I30" i="7"/>
  <c r="M31" i="7"/>
  <c r="I31" i="7"/>
  <c r="M32" i="7"/>
  <c r="I32" i="7"/>
  <c r="M33" i="7"/>
  <c r="I33" i="7"/>
  <c r="M34" i="7"/>
  <c r="I34" i="7"/>
  <c r="M35" i="7"/>
  <c r="I35" i="7"/>
  <c r="M19" i="7"/>
  <c r="I19" i="7"/>
  <c r="M20" i="7"/>
  <c r="I20" i="7"/>
  <c r="M21" i="7"/>
  <c r="I21" i="7"/>
  <c r="M22" i="7"/>
  <c r="I22" i="7"/>
  <c r="M23" i="7"/>
  <c r="I23" i="7"/>
  <c r="M24" i="7"/>
  <c r="I24" i="7"/>
  <c r="M18" i="7"/>
  <c r="I18" i="7"/>
  <c r="M16" i="7"/>
  <c r="I16" i="7"/>
  <c r="M15" i="7"/>
  <c r="I15" i="7"/>
  <c r="M5" i="7"/>
  <c r="I5" i="7" s="1"/>
  <c r="M6" i="7"/>
  <c r="I6" i="7" s="1"/>
  <c r="M7" i="7"/>
  <c r="I7" i="7" s="1"/>
  <c r="M8" i="7"/>
  <c r="I8" i="7"/>
  <c r="M9" i="7"/>
  <c r="I9" i="7"/>
  <c r="M10" i="7"/>
  <c r="I10" i="7"/>
  <c r="M11" i="7"/>
  <c r="I11" i="7"/>
  <c r="M12" i="7"/>
  <c r="I12" i="7"/>
  <c r="M13" i="7"/>
  <c r="I13" i="7"/>
  <c r="M39" i="7"/>
  <c r="O19" i="7"/>
  <c r="O20" i="7"/>
  <c r="O21" i="7"/>
  <c r="O22" i="7"/>
  <c r="O23" i="7"/>
  <c r="O24" i="7"/>
  <c r="O18" i="7"/>
  <c r="M4" i="7"/>
  <c r="I4" i="7"/>
  <c r="M26" i="7"/>
  <c r="I39" i="7"/>
  <c r="S1" i="7"/>
  <c r="I26" i="7"/>
  <c r="Q6" i="7" l="1"/>
</calcChain>
</file>

<file path=xl/sharedStrings.xml><?xml version="1.0" encoding="utf-8"?>
<sst xmlns="http://schemas.openxmlformats.org/spreadsheetml/2006/main" count="119" uniqueCount="84">
  <si>
    <t>Compétences évaluées</t>
  </si>
  <si>
    <t>évalué ?
X si non</t>
  </si>
  <si>
    <t>Note Brute</t>
  </si>
  <si>
    <t xml:space="preserve">ATTENTION, si le symbole ◄ apparait dans cette colonne c'est qu'il n'y a pas ou qu'il y a plus d'une valeur donnée à l'indicateur, il faut alors choisir laquelle retenir         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</si>
  <si>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</si>
  <si>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</si>
  <si>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</si>
  <si>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</si>
  <si>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</si>
  <si>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</si>
  <si>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</si>
  <si>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</si>
  <si>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t>Vérifier que ce % &gt;= 75%</t>
  </si>
  <si>
    <t>BTS MEC
Fiche d'évaluation</t>
  </si>
  <si>
    <t>Critères d'évaluation</t>
  </si>
  <si>
    <t>C4</t>
  </si>
  <si>
    <t>Établir un relevé d'ouvrages</t>
  </si>
  <si>
    <t>C4-1</t>
  </si>
  <si>
    <t>Relever un ouvrage</t>
  </si>
  <si>
    <t>C4-2</t>
  </si>
  <si>
    <t>Illustrer des observations</t>
  </si>
  <si>
    <t>C4-3</t>
  </si>
  <si>
    <t>Mettre en forme un état des lieux</t>
  </si>
  <si>
    <t>C5</t>
  </si>
  <si>
    <t>Décomposer l’ouvrage à construire</t>
  </si>
  <si>
    <t>Décomposer l'ouvrage</t>
  </si>
  <si>
    <t>C6</t>
  </si>
  <si>
    <t>Intervenir sur une maquette numérique BIM</t>
  </si>
  <si>
    <t>C6-1</t>
  </si>
  <si>
    <t>Enrichir une maquette numérique BIM</t>
  </si>
  <si>
    <t>C6-2</t>
  </si>
  <si>
    <t>Modifier une maquette numérique BIM</t>
  </si>
  <si>
    <t>C6-3</t>
  </si>
  <si>
    <t>Extraire des données d'une maquette numérique BIM</t>
  </si>
  <si>
    <t>C6-4</t>
  </si>
  <si>
    <t>Exploiter une maquette numérique BIM vis-à-vis de la règlementation</t>
  </si>
  <si>
    <t>C6-5</t>
  </si>
  <si>
    <t>Créer et mettre en œuvre des outils de programmation pour intervenir sur une maquette numérique BIM</t>
  </si>
  <si>
    <t>C7</t>
  </si>
  <si>
    <t>Quantifier des ouvrages</t>
  </si>
  <si>
    <t>C7-1</t>
  </si>
  <si>
    <t>Préparer le quantitatif</t>
  </si>
  <si>
    <t>C7-2</t>
  </si>
  <si>
    <t>Réaliser le quantitatif</t>
  </si>
  <si>
    <t>C7-3</t>
  </si>
  <si>
    <t>Éditer les livrables</t>
  </si>
  <si>
    <t>C8</t>
  </si>
  <si>
    <t>Faire le bilan carbone d'une opération</t>
  </si>
  <si>
    <t>Les relevés existants éventuels sont exploités / complétés.</t>
  </si>
  <si>
    <t>Le matériel de relevé est adapté et est mis en œuvre correctement.</t>
  </si>
  <si>
    <t>Les éléments relevés sont pertinents et exhaustifs.</t>
  </si>
  <si>
    <t>Le relevé est effectué en respectant les règles de sécurité.</t>
  </si>
  <si>
    <t>Le choix de la représentation est pertinent.</t>
  </si>
  <si>
    <t>Les croquis respectent les proportions.</t>
  </si>
  <si>
    <t>L'illustration est exploitable.</t>
  </si>
  <si>
    <t>L’identification, la localisation et l'état des différents matériaux sont précisées.</t>
  </si>
  <si>
    <t>Les documents graphiques produits (maquette numérique, plans, croquis, reportage photos) sont adaptés.</t>
  </si>
  <si>
    <t>Le rapport d’état des lieux est clair et complet.</t>
  </si>
  <si>
    <t>La décomposition du projet est établie ou validée (ensembles fonctionnels, lots, ouvrages élémentaires).</t>
  </si>
  <si>
    <t>Les interfaces et limites de prestations sont respectées.</t>
  </si>
  <si>
    <t>Les données des objets sont enrichis (description, coût) dans le respect des contraintes et des obligations (protocole de collaboration BIM).</t>
  </si>
  <si>
    <t>La modification apportée est adaptée aux besoins dans le respect des contraintes et des obligations (protocole de collaboration BIM).</t>
  </si>
  <si>
    <t>Les quantités extraites sont cohérentes et vérifiées.</t>
  </si>
  <si>
    <t>Les données pertinentes des objets sont extraites (données géométriques, description, coût).</t>
  </si>
  <si>
    <t>Les performances règlementaires sont vérifiées.</t>
  </si>
  <si>
    <t>Le renseignement des objets concernés est automatisé.</t>
  </si>
  <si>
    <t>L'extraction de données est automatisée et adaptée au besoin.</t>
  </si>
  <si>
    <t>La décomposition de l’ouvrage est respectée.</t>
  </si>
  <si>
    <t>Les ouvrages sont repérés.</t>
  </si>
  <si>
    <t>Le mode de métré est adapté à la phase d’intervention et à la situation professionnelle.</t>
  </si>
  <si>
    <t>La maquette numérique BIM est vérifiée ou adaptée dans le respect des contraintes et des obligations (protocole de collaboration BIM) pour permettre l’extraction de données quantitatives.</t>
  </si>
  <si>
    <t>Les métrés sont élaborés.</t>
  </si>
  <si>
    <t>La structuration du métré permet la prise en compte d’évolutions.</t>
  </si>
  <si>
    <t>Les détails de calcul sont exploitables par d'autres collaborateurs.</t>
  </si>
  <si>
    <t>Les résultats sont autocontrôlés, vérifiés et dans une unité conforme à la décomposition.</t>
  </si>
  <si>
    <t>Des plans de repérage sont produits.</t>
  </si>
  <si>
    <t>La forme des livrables est conforme aux attendus.</t>
  </si>
  <si>
    <t>Les données environnementales et sanitaires sont identifiées et prises en compte.</t>
  </si>
  <si>
    <t>Les impacts environnementaux de l'ouvrage sont calculés dans le respect de la réglementation en vigueur.</t>
  </si>
  <si>
    <t>Des solutions d'optimisation sont proposées.</t>
  </si>
  <si>
    <r>
      <rPr>
        <b/>
        <sz val="16"/>
        <color theme="1"/>
        <rFont val="Calibri"/>
        <family val="2"/>
        <scheme val="minor"/>
      </rPr>
      <t>ÉPREUVE E61</t>
    </r>
    <r>
      <rPr>
        <b/>
        <sz val="20"/>
        <color theme="1"/>
        <rFont val="Calibri"/>
        <family val="2"/>
        <scheme val="minor"/>
      </rPr>
      <t xml:space="preserve">
Projet numérique
Étude quantitative</t>
    </r>
  </si>
  <si>
    <t>Poids réel des compétences et critères évalués</t>
  </si>
  <si>
    <t>Poids effectif selon critère non évalué
INIUTILE ICI</t>
  </si>
  <si>
    <t>TM le 15 mars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</si>
</sst>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5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9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0" applyFont="1" applyAlignment="1">
      <alignment horizontal="center" vertical="center" textRotation="90" wrapText="1"/>
    </xf>
    <xf numFmtId="0" fontId="2" fillId="0" borderId="0" xfId="0" applyFont="1"/>
    <xf numFmtId="0" fontId="0" fillId="0" borderId="0" xfId="0" applyFill="1"/>
    <xf numFmtId="0" fontId="2" fillId="0" borderId="0" xfId="0" applyFont="1" applyFill="1" applyAlignment="1"/>
    <xf numFmtId="9" fontId="4" fillId="0" borderId="0" xfId="1" applyFont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0" fillId="0" borderId="0" xfId="0" applyFont="1"/>
    <xf numFmtId="0" fontId="5" fillId="0" borderId="0" xfId="0" applyFont="1"/>
    <xf numFmtId="0" fontId="9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textRotation="90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Font="1"/>
    <xf numFmtId="0" fontId="5" fillId="0" borderId="0" xfId="0" applyFont="1"/>
    <xf numFmtId="0" fontId="11" fillId="0" borderId="0" xfId="0" applyFont="1" applyFill="1" applyBorder="1" applyAlignment="1">
      <alignment horizontal="left" vertical="center"/>
    </xf>
    <xf numFmtId="2" fontId="2" fillId="0" borderId="1" xfId="1" applyNumberFormat="1" applyFont="1" applyFill="1" applyBorder="1"/>
    <xf numFmtId="0" fontId="5" fillId="0" borderId="0" xfId="0" applyFont="1" applyFill="1"/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9" fontId="15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vertical="top" wrapText="1"/>
      <protection locked="0"/>
    </xf>
    <xf numFmtId="0" fontId="14" fillId="0" borderId="0" xfId="0" applyFont="1" applyFill="1" applyBorder="1" applyAlignment="1" applyProtection="1">
      <alignment vertical="top" wrapText="1"/>
      <protection locked="0"/>
    </xf>
    <xf numFmtId="0" fontId="14" fillId="0" borderId="0" xfId="0" applyFont="1" applyBorder="1" applyAlignment="1" applyProtection="1">
      <alignment horizontal="center" vertical="top" wrapText="1"/>
      <protection locked="0"/>
    </xf>
    <xf numFmtId="0" fontId="19" fillId="0" borderId="16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0" fillId="0" borderId="0" xfId="0" applyBorder="1"/>
    <xf numFmtId="0" fontId="12" fillId="0" borderId="17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/>
    <xf numFmtId="0" fontId="12" fillId="0" borderId="18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20" xfId="0" applyFont="1" applyBorder="1" applyAlignment="1" applyProtection="1">
      <alignment horizontal="center" vertical="center"/>
      <protection locked="0"/>
    </xf>
    <xf numFmtId="2" fontId="0" fillId="2" borderId="1" xfId="0" applyNumberFormat="1" applyFill="1" applyBorder="1" applyAlignment="1">
      <alignment horizontal="center" vertical="center"/>
    </xf>
    <xf numFmtId="9" fontId="22" fillId="0" borderId="0" xfId="0" applyNumberFormat="1" applyFont="1" applyBorder="1" applyAlignment="1">
      <alignment vertical="center"/>
    </xf>
    <xf numFmtId="0" fontId="0" fillId="0" borderId="0" xfId="0"/>
    <xf numFmtId="0" fontId="5" fillId="0" borderId="0" xfId="0" applyFont="1"/>
    <xf numFmtId="0" fontId="5" fillId="0" borderId="0" xfId="0" applyFont="1" applyFill="1"/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9" fontId="23" fillId="0" borderId="4" xfId="1" applyFont="1" applyBorder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9" fontId="2" fillId="0" borderId="26" xfId="1" applyFont="1" applyBorder="1" applyAlignment="1">
      <alignment horizontal="right"/>
    </xf>
    <xf numFmtId="9" fontId="2" fillId="0" borderId="30" xfId="1" applyFont="1" applyBorder="1" applyAlignment="1">
      <alignment horizontal="right"/>
    </xf>
    <xf numFmtId="9" fontId="4" fillId="2" borderId="4" xfId="1" applyFont="1" applyFill="1" applyBorder="1" applyAlignment="1">
      <alignment horizontal="right" vertical="center" wrapText="1"/>
    </xf>
    <xf numFmtId="9" fontId="2" fillId="0" borderId="27" xfId="1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26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6" fillId="4" borderId="22" xfId="0" applyFont="1" applyFill="1" applyBorder="1" applyAlignment="1">
      <alignment vertical="center"/>
    </xf>
    <xf numFmtId="0" fontId="26" fillId="4" borderId="24" xfId="0" applyFont="1" applyFill="1" applyBorder="1" applyAlignment="1">
      <alignment vertical="center" wrapText="1"/>
    </xf>
    <xf numFmtId="0" fontId="3" fillId="4" borderId="24" xfId="0" applyFont="1" applyFill="1" applyBorder="1" applyAlignment="1">
      <alignment vertical="center"/>
    </xf>
    <xf numFmtId="0" fontId="26" fillId="4" borderId="24" xfId="0" applyFont="1" applyFill="1" applyBorder="1" applyAlignment="1">
      <alignment vertical="center"/>
    </xf>
    <xf numFmtId="0" fontId="3" fillId="0" borderId="24" xfId="0" applyFont="1" applyBorder="1" applyAlignment="1">
      <alignment vertical="center" wrapText="1"/>
    </xf>
    <xf numFmtId="0" fontId="26" fillId="0" borderId="22" xfId="0" applyFont="1" applyBorder="1" applyAlignment="1">
      <alignment vertical="center"/>
    </xf>
    <xf numFmtId="0" fontId="26" fillId="0" borderId="24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28" xfId="1" applyFont="1" applyBorder="1" applyAlignment="1">
      <alignment horizontal="right"/>
    </xf>
    <xf numFmtId="9" fontId="4" fillId="0" borderId="23" xfId="1" applyFont="1" applyFill="1" applyBorder="1" applyAlignment="1">
      <alignment horizontal="right" vertical="center" wrapText="1"/>
    </xf>
    <xf numFmtId="2" fontId="2" fillId="2" borderId="1" xfId="1" applyNumberFormat="1" applyFont="1" applyFill="1" applyBorder="1"/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13" fillId="5" borderId="1" xfId="1" applyFont="1" applyFill="1" applyBorder="1"/>
    <xf numFmtId="9" fontId="13" fillId="0" borderId="1" xfId="1" applyFont="1" applyFill="1" applyBorder="1"/>
    <xf numFmtId="0" fontId="28" fillId="0" borderId="0" xfId="0" applyFont="1" applyAlignment="1">
      <alignment horizontal="center" vertical="center" wrapText="1"/>
    </xf>
    <xf numFmtId="0" fontId="29" fillId="0" borderId="1" xfId="0" applyFont="1" applyFill="1" applyBorder="1" applyAlignment="1">
      <alignment horizontal="center"/>
    </xf>
    <xf numFmtId="0" fontId="29" fillId="0" borderId="0" xfId="0" applyFont="1"/>
    <xf numFmtId="0" fontId="7" fillId="0" borderId="25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justify" vertical="center" wrapText="1"/>
    </xf>
    <xf numFmtId="0" fontId="0" fillId="0" borderId="35" xfId="0" applyFont="1" applyBorder="1" applyAlignment="1">
      <alignment horizontal="center" vertical="center"/>
    </xf>
    <xf numFmtId="0" fontId="0" fillId="2" borderId="39" xfId="0" applyFont="1" applyFill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" fillId="0" borderId="44" xfId="0" applyFont="1" applyBorder="1" applyAlignment="1">
      <alignment horizontal="justify" vertical="center" wrapText="1"/>
    </xf>
    <xf numFmtId="0" fontId="0" fillId="0" borderId="44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2" fillId="0" borderId="46" xfId="0" applyFont="1" applyBorder="1" applyAlignment="1">
      <alignment horizontal="justify" vertical="center" wrapText="1"/>
    </xf>
    <xf numFmtId="0" fontId="0" fillId="0" borderId="46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25" fillId="0" borderId="35" xfId="0" applyFont="1" applyFill="1" applyBorder="1" applyAlignment="1">
      <alignment vertical="center" wrapText="1"/>
    </xf>
    <xf numFmtId="0" fontId="9" fillId="2" borderId="39" xfId="0" applyFont="1" applyFill="1" applyBorder="1" applyAlignment="1">
      <alignment horizontal="center" vertical="center"/>
    </xf>
    <xf numFmtId="0" fontId="25" fillId="0" borderId="46" xfId="0" applyFont="1" applyFill="1" applyBorder="1" applyAlignment="1">
      <alignment vertical="center" wrapText="1"/>
    </xf>
    <xf numFmtId="0" fontId="9" fillId="0" borderId="40" xfId="0" applyFont="1" applyBorder="1" applyAlignment="1">
      <alignment horizontal="center" vertical="center"/>
    </xf>
    <xf numFmtId="0" fontId="2" fillId="0" borderId="35" xfId="0" applyFont="1" applyBorder="1" applyAlignment="1">
      <alignment vertical="center" wrapText="1"/>
    </xf>
    <xf numFmtId="0" fontId="0" fillId="0" borderId="46" xfId="0" applyFont="1" applyFill="1" applyBorder="1" applyAlignment="1">
      <alignment horizontal="center" vertical="center"/>
    </xf>
    <xf numFmtId="0" fontId="0" fillId="0" borderId="47" xfId="0" applyFont="1" applyFill="1" applyBorder="1" applyAlignment="1">
      <alignment horizontal="center" vertical="center"/>
    </xf>
    <xf numFmtId="9" fontId="2" fillId="0" borderId="23" xfId="1" applyFont="1" applyBorder="1" applyAlignment="1">
      <alignment horizontal="right"/>
    </xf>
    <xf numFmtId="9" fontId="2" fillId="2" borderId="4" xfId="1" applyFont="1" applyFill="1" applyBorder="1" applyAlignment="1">
      <alignment horizontal="right"/>
    </xf>
    <xf numFmtId="0" fontId="26" fillId="0" borderId="25" xfId="0" applyFont="1" applyBorder="1" applyAlignment="1">
      <alignment vertical="center"/>
    </xf>
    <xf numFmtId="0" fontId="26" fillId="0" borderId="23" xfId="0" applyFont="1" applyBorder="1" applyAlignment="1">
      <alignment vertical="center"/>
    </xf>
    <xf numFmtId="0" fontId="26" fillId="0" borderId="31" xfId="0" applyFont="1" applyBorder="1" applyAlignment="1">
      <alignment vertical="center"/>
    </xf>
    <xf numFmtId="0" fontId="26" fillId="0" borderId="25" xfId="0" applyFont="1" applyBorder="1" applyAlignment="1">
      <alignment vertical="center" wrapText="1"/>
    </xf>
    <xf numFmtId="0" fontId="26" fillId="0" borderId="23" xfId="0" applyFont="1" applyBorder="1" applyAlignment="1">
      <alignment vertical="center" wrapText="1"/>
    </xf>
    <xf numFmtId="0" fontId="26" fillId="0" borderId="31" xfId="0" applyFont="1" applyBorder="1" applyAlignment="1">
      <alignment vertical="center" wrapText="1"/>
    </xf>
    <xf numFmtId="0" fontId="26" fillId="0" borderId="22" xfId="0" applyFont="1" applyBorder="1" applyAlignment="1">
      <alignment vertical="center" wrapText="1"/>
    </xf>
    <xf numFmtId="0" fontId="26" fillId="4" borderId="25" xfId="0" applyFont="1" applyFill="1" applyBorder="1" applyAlignment="1">
      <alignment vertical="center" wrapText="1"/>
    </xf>
    <xf numFmtId="0" fontId="26" fillId="4" borderId="23" xfId="0" applyFont="1" applyFill="1" applyBorder="1" applyAlignment="1">
      <alignment vertical="center" wrapText="1"/>
    </xf>
    <xf numFmtId="0" fontId="26" fillId="4" borderId="22" xfId="0" applyFont="1" applyFill="1" applyBorder="1" applyAlignment="1">
      <alignment vertical="center" wrapText="1"/>
    </xf>
    <xf numFmtId="0" fontId="9" fillId="0" borderId="42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46" xfId="0" applyFont="1" applyBorder="1" applyAlignment="1">
      <alignment vertical="center" wrapText="1"/>
    </xf>
    <xf numFmtId="0" fontId="9" fillId="2" borderId="37" xfId="0" applyFont="1" applyFill="1" applyBorder="1" applyAlignment="1">
      <alignment horizontal="left" vertical="center" wrapText="1"/>
    </xf>
    <xf numFmtId="0" fontId="9" fillId="2" borderId="38" xfId="0" applyFont="1" applyFill="1" applyBorder="1" applyAlignment="1">
      <alignment horizontal="left" vertical="center" wrapText="1"/>
    </xf>
    <xf numFmtId="0" fontId="19" fillId="0" borderId="40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9" fillId="0" borderId="43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44" xfId="0" applyFont="1" applyFill="1" applyBorder="1" applyAlignment="1">
      <alignment horizontal="left" vertical="center" wrapText="1"/>
    </xf>
    <xf numFmtId="0" fontId="9" fillId="0" borderId="40" xfId="0" applyFont="1" applyBorder="1" applyAlignment="1">
      <alignment horizontal="center" vertical="center"/>
    </xf>
    <xf numFmtId="0" fontId="2" fillId="0" borderId="35" xfId="0" applyFont="1" applyBorder="1" applyAlignment="1">
      <alignment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  <protection locked="0"/>
    </xf>
    <xf numFmtId="0" fontId="0" fillId="0" borderId="19" xfId="0" applyFont="1" applyBorder="1"/>
    <xf numFmtId="14" fontId="21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9" fillId="3" borderId="9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4" fillId="0" borderId="12" xfId="0" applyFont="1" applyBorder="1" applyAlignment="1" applyProtection="1">
      <alignment horizontal="center" vertical="top" wrapText="1"/>
      <protection locked="0"/>
    </xf>
    <xf numFmtId="0" fontId="14" fillId="0" borderId="13" xfId="0" applyFont="1" applyBorder="1" applyAlignment="1" applyProtection="1">
      <alignment horizontal="center" vertical="top" wrapText="1"/>
      <protection locked="0"/>
    </xf>
    <xf numFmtId="0" fontId="14" fillId="0" borderId="14" xfId="0" applyFont="1" applyBorder="1" applyAlignment="1" applyProtection="1">
      <alignment horizontal="center" vertical="top" wrapText="1"/>
      <protection locked="0"/>
    </xf>
    <xf numFmtId="14" fontId="15" fillId="0" borderId="12" xfId="0" applyNumberFormat="1" applyFont="1" applyBorder="1" applyAlignment="1" applyProtection="1">
      <alignment horizontal="center" vertical="center"/>
      <protection locked="0"/>
    </xf>
    <xf numFmtId="14" fontId="15" fillId="0" borderId="13" xfId="0" applyNumberFormat="1" applyFont="1" applyBorder="1" applyAlignment="1" applyProtection="1">
      <alignment horizontal="center" vertical="center"/>
      <protection locked="0"/>
    </xf>
    <xf numFmtId="14" fontId="15" fillId="0" borderId="14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164" fontId="17" fillId="0" borderId="5" xfId="0" applyNumberFormat="1" applyFont="1" applyBorder="1" applyAlignment="1" applyProtection="1">
      <alignment horizontal="center" vertical="center"/>
      <protection locked="0"/>
    </xf>
    <xf numFmtId="164" fontId="17" fillId="0" borderId="6" xfId="0" applyNumberFormat="1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0" fillId="2" borderId="37" xfId="0" applyFont="1" applyFill="1" applyBorder="1" applyAlignment="1">
      <alignment horizontal="left" vertical="center" wrapText="1"/>
    </xf>
    <xf numFmtId="0" fontId="0" fillId="2" borderId="38" xfId="0" applyFont="1" applyFill="1" applyBorder="1" applyAlignment="1">
      <alignment horizontal="left" vertical="center" wrapText="1"/>
    </xf>
    <xf numFmtId="0" fontId="2" fillId="0" borderId="4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/>
    </xf>
    <xf numFmtId="0" fontId="0" fillId="0" borderId="45" xfId="0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81739402636968"/>
          <c:y val="1.912260071119202E-4"/>
          <c:w val="0.88915926910410081"/>
          <c:h val="0.99434420697412829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'U61'!$Q$4:$Q$13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B24-4869-BE6D-4923D438A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551232"/>
        <c:axId val="195552768"/>
      </c:barChart>
      <c:catAx>
        <c:axId val="195551232"/>
        <c:scaling>
          <c:orientation val="maxMin"/>
        </c:scaling>
        <c:delete val="1"/>
        <c:axPos val="l"/>
        <c:majorTickMark val="out"/>
        <c:minorTickMark val="none"/>
        <c:tickLblPos val="nextTo"/>
        <c:crossAx val="195552768"/>
        <c:crosses val="autoZero"/>
        <c:auto val="1"/>
        <c:lblAlgn val="ctr"/>
        <c:lblOffset val="100"/>
        <c:noMultiLvlLbl val="0"/>
      </c:catAx>
      <c:valAx>
        <c:axId val="1955527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5512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U51RP!#REF!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8F-4754-AEFC-71DCC78CF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03744"/>
        <c:axId val="196705280"/>
      </c:barChart>
      <c:catAx>
        <c:axId val="196703744"/>
        <c:scaling>
          <c:orientation val="maxMin"/>
        </c:scaling>
        <c:delete val="1"/>
        <c:axPos val="l"/>
        <c:majorTickMark val="out"/>
        <c:minorTickMark val="none"/>
        <c:tickLblPos val="nextTo"/>
        <c:crossAx val="196705280"/>
        <c:crosses val="autoZero"/>
        <c:auto val="1"/>
        <c:lblAlgn val="ctr"/>
        <c:lblOffset val="100"/>
        <c:noMultiLvlLbl val="0"/>
      </c:catAx>
      <c:valAx>
        <c:axId val="19670528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70374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'U61'!$Q$18:$Q$24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4-4932-8159-7D9E5D4F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29088"/>
        <c:axId val="196734976"/>
      </c:barChart>
      <c:catAx>
        <c:axId val="196729088"/>
        <c:scaling>
          <c:orientation val="maxMin"/>
        </c:scaling>
        <c:delete val="1"/>
        <c:axPos val="l"/>
        <c:majorTickMark val="out"/>
        <c:minorTickMark val="none"/>
        <c:tickLblPos val="nextTo"/>
        <c:crossAx val="196734976"/>
        <c:crosses val="autoZero"/>
        <c:auto val="1"/>
        <c:lblAlgn val="ctr"/>
        <c:lblOffset val="100"/>
        <c:noMultiLvlLbl val="0"/>
      </c:catAx>
      <c:valAx>
        <c:axId val="1967349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72908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884514435695534E-2"/>
          <c:y val="5.6557889850860727E-3"/>
          <c:w val="0.93263722469473909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'U61'!$Q$26:$Q$35</c15:sqref>
                  </c15:fullRef>
                </c:ext>
              </c:extLst>
              <c:f>'U61'!$Q$26:$Q$35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'U61'!$Q$26:$Q$39</c15:sqref>
                  </c15:fullRef>
                </c:ext>
              </c:extLst>
              <c:f>'U61'!$Q$26:$Q$35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22-41F5-BE0F-6950D97E6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810240"/>
        <c:axId val="196811776"/>
      </c:barChart>
      <c:catAx>
        <c:axId val="1968102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196811776"/>
        <c:crosses val="autoZero"/>
        <c:auto val="1"/>
        <c:lblAlgn val="ctr"/>
        <c:lblOffset val="100"/>
        <c:noMultiLvlLbl val="0"/>
      </c:catAx>
      <c:valAx>
        <c:axId val="1968117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81024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81739402636968"/>
          <c:y val="1.912260071119202E-4"/>
          <c:w val="0.88915926910410081"/>
          <c:h val="0.99434420697412829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'U61'!$Q$37:$Q$39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17-4541-BA2A-D66F76B7D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551232"/>
        <c:axId val="195552768"/>
      </c:barChart>
      <c:catAx>
        <c:axId val="195551232"/>
        <c:scaling>
          <c:orientation val="maxMin"/>
        </c:scaling>
        <c:delete val="1"/>
        <c:axPos val="l"/>
        <c:majorTickMark val="out"/>
        <c:minorTickMark val="none"/>
        <c:tickLblPos val="nextTo"/>
        <c:crossAx val="195552768"/>
        <c:crosses val="autoZero"/>
        <c:auto val="1"/>
        <c:lblAlgn val="ctr"/>
        <c:lblOffset val="100"/>
        <c:noMultiLvlLbl val="0"/>
      </c:catAx>
      <c:valAx>
        <c:axId val="1955527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5512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93994845985808E-3"/>
          <c:y val="1.9066582194467071E-4"/>
          <c:w val="0.88915926910410081"/>
          <c:h val="0.99434420697412829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'U61'!$Q$15:$Q$16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12-4B41-9A1D-D3D9AFD8F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551232"/>
        <c:axId val="195552768"/>
      </c:barChart>
      <c:catAx>
        <c:axId val="1955512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195552768"/>
        <c:crosses val="autoZero"/>
        <c:auto val="1"/>
        <c:lblAlgn val="ctr"/>
        <c:lblOffset val="100"/>
        <c:noMultiLvlLbl val="0"/>
      </c:catAx>
      <c:valAx>
        <c:axId val="1955527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5512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108857</xdr:colOff>
      <xdr:row>0</xdr:row>
      <xdr:rowOff>81643</xdr:rowOff>
    </xdr:from>
    <xdr:to>
      <xdr:col>2</xdr:col>
      <xdr:colOff>4857750</xdr:colOff>
      <xdr:row>0</xdr:row>
      <xdr:rowOff>1292679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966482" y="81643"/>
          <a:ext cx="47488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8</xdr:col>
      <xdr:colOff>32658</xdr:colOff>
      <xdr:row>0</xdr:row>
      <xdr:rowOff>306010</xdr:rowOff>
    </xdr:from>
    <xdr:to>
      <xdr:col>12</xdr:col>
      <xdr:colOff>0</xdr:colOff>
      <xdr:row>0</xdr:row>
      <xdr:rowOff>1466850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224283" y="306010"/>
          <a:ext cx="2558142" cy="1160840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75% (50% pour les candidats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individuels)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des critères en poids minimum soient globalement évalués.</a:t>
          </a:r>
          <a:endParaRPr lang="fr-FR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16672</xdr:colOff>
      <xdr:row>3</xdr:row>
      <xdr:rowOff>57150</xdr:rowOff>
    </xdr:from>
    <xdr:to>
      <xdr:col>10</xdr:col>
      <xdr:colOff>923926</xdr:colOff>
      <xdr:row>12</xdr:row>
      <xdr:rowOff>180976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16329</xdr:colOff>
      <xdr:row>39</xdr:row>
      <xdr:rowOff>0</xdr:rowOff>
    </xdr:from>
    <xdr:to>
      <xdr:col>10</xdr:col>
      <xdr:colOff>916782</xdr:colOff>
      <xdr:row>39</xdr:row>
      <xdr:rowOff>13872</xdr:rowOff>
    </xdr:to>
    <xdr:graphicFrame macro="">
      <xdr:nvGraphicFramePr>
        <xdr:cNvPr id="23" name="Graphique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95250</xdr:colOff>
      <xdr:row>17</xdr:row>
      <xdr:rowOff>11906</xdr:rowOff>
    </xdr:from>
    <xdr:to>
      <xdr:col>10</xdr:col>
      <xdr:colOff>971550</xdr:colOff>
      <xdr:row>24</xdr:row>
      <xdr:rowOff>11906</xdr:rowOff>
    </xdr:to>
    <xdr:graphicFrame macro="">
      <xdr:nvGraphicFramePr>
        <xdr:cNvPr id="24" name="Graphique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71437</xdr:colOff>
      <xdr:row>25</xdr:row>
      <xdr:rowOff>11907</xdr:rowOff>
    </xdr:from>
    <xdr:to>
      <xdr:col>10</xdr:col>
      <xdr:colOff>947737</xdr:colOff>
      <xdr:row>34</xdr:row>
      <xdr:rowOff>266700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257970</xdr:colOff>
      <xdr:row>39</xdr:row>
      <xdr:rowOff>43655</xdr:rowOff>
    </xdr:from>
    <xdr:to>
      <xdr:col>8</xdr:col>
      <xdr:colOff>234157</xdr:colOff>
      <xdr:row>39</xdr:row>
      <xdr:rowOff>272255</xdr:rowOff>
    </xdr:to>
    <xdr:sp macro="" textlink="">
      <xdr:nvSpPr>
        <xdr:cNvPr id="27" name="Flèche à angle droit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10175876" y="8378030"/>
          <a:ext cx="273844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10</xdr:col>
      <xdr:colOff>142872</xdr:colOff>
      <xdr:row>39</xdr:row>
      <xdr:rowOff>95250</xdr:rowOff>
    </xdr:from>
    <xdr:to>
      <xdr:col>10</xdr:col>
      <xdr:colOff>881061</xdr:colOff>
      <xdr:row>39</xdr:row>
      <xdr:rowOff>285750</xdr:rowOff>
    </xdr:to>
    <xdr:sp macro="" textlink="">
      <xdr:nvSpPr>
        <xdr:cNvPr id="14" name="Flèche droit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rot="10800000">
          <a:off x="10201272" y="9305925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0</xdr:colOff>
      <xdr:row>36</xdr:row>
      <xdr:rowOff>47625</xdr:rowOff>
    </xdr:from>
    <xdr:to>
      <xdr:col>10</xdr:col>
      <xdr:colOff>907254</xdr:colOff>
      <xdr:row>38</xdr:row>
      <xdr:rowOff>247650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104775</xdr:colOff>
      <xdr:row>14</xdr:row>
      <xdr:rowOff>1</xdr:rowOff>
    </xdr:from>
    <xdr:to>
      <xdr:col>10</xdr:col>
      <xdr:colOff>895350</xdr:colOff>
      <xdr:row>16</xdr:row>
      <xdr:rowOff>9526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35"/>
  <sheetViews>
    <sheetView zoomScale="70" zoomScaleNormal="70" workbookViewId="0">
      <selection activeCell="I17" sqref="I17"/>
    </sheetView>
  </sheetViews>
  <sheetFormatPr baseColWidth="10" defaultRowHeight="18.75" x14ac:dyDescent="0.3"/>
  <cols>
    <col min="1" max="2" width="11.42578125" style="48"/>
    <col min="3" max="3" width="32" style="48" customWidth="1"/>
    <col min="4" max="4" width="11.42578125" style="48"/>
    <col min="5" max="5" width="53.28515625" style="48" customWidth="1"/>
    <col min="6" max="6" width="11.42578125" style="49"/>
    <col min="7" max="16384" width="11.42578125" style="48"/>
  </cols>
  <sheetData>
    <row r="3" spans="2:5" ht="19.5" thickBot="1" x14ac:dyDescent="0.35">
      <c r="B3" s="54"/>
      <c r="C3"/>
      <c r="D3"/>
      <c r="E3"/>
    </row>
    <row r="4" spans="2:5" ht="32.25" customHeight="1" thickBot="1" x14ac:dyDescent="0.35">
      <c r="B4" s="102" t="s">
        <v>15</v>
      </c>
      <c r="C4" s="105" t="s">
        <v>16</v>
      </c>
      <c r="D4" s="55" t="s">
        <v>17</v>
      </c>
      <c r="E4" s="56" t="s">
        <v>18</v>
      </c>
    </row>
    <row r="5" spans="2:5" ht="32.25" customHeight="1" thickBot="1" x14ac:dyDescent="0.35">
      <c r="B5" s="103"/>
      <c r="C5" s="106"/>
      <c r="D5" s="57" t="s">
        <v>19</v>
      </c>
      <c r="E5" s="58" t="s">
        <v>20</v>
      </c>
    </row>
    <row r="6" spans="2:5" ht="32.25" customHeight="1" thickBot="1" x14ac:dyDescent="0.35">
      <c r="B6" s="104"/>
      <c r="C6" s="107"/>
      <c r="D6" s="57" t="s">
        <v>21</v>
      </c>
      <c r="E6" s="58" t="s">
        <v>22</v>
      </c>
    </row>
    <row r="7" spans="2:5" ht="32.25" customHeight="1" thickBot="1" x14ac:dyDescent="0.35">
      <c r="B7" s="59" t="s">
        <v>23</v>
      </c>
      <c r="C7" s="60" t="s">
        <v>24</v>
      </c>
      <c r="D7" s="62"/>
      <c r="E7" s="61" t="s">
        <v>25</v>
      </c>
    </row>
    <row r="8" spans="2:5" ht="32.25" customHeight="1" thickBot="1" x14ac:dyDescent="0.35">
      <c r="B8" s="105" t="s">
        <v>26</v>
      </c>
      <c r="C8" s="105" t="s">
        <v>27</v>
      </c>
      <c r="D8" s="57" t="s">
        <v>28</v>
      </c>
      <c r="E8" s="58" t="s">
        <v>29</v>
      </c>
    </row>
    <row r="9" spans="2:5" ht="32.25" customHeight="1" thickBot="1" x14ac:dyDescent="0.35">
      <c r="B9" s="106"/>
      <c r="C9" s="106"/>
      <c r="D9" s="57" t="s">
        <v>30</v>
      </c>
      <c r="E9" s="58" t="s">
        <v>31</v>
      </c>
    </row>
    <row r="10" spans="2:5" ht="32.25" customHeight="1" thickBot="1" x14ac:dyDescent="0.35">
      <c r="B10" s="106"/>
      <c r="C10" s="106"/>
      <c r="D10" s="57" t="s">
        <v>32</v>
      </c>
      <c r="E10" s="63" t="s">
        <v>33</v>
      </c>
    </row>
    <row r="11" spans="2:5" ht="32.25" customHeight="1" thickBot="1" x14ac:dyDescent="0.35">
      <c r="B11" s="106"/>
      <c r="C11" s="106"/>
      <c r="D11" s="57" t="s">
        <v>34</v>
      </c>
      <c r="E11" s="63" t="s">
        <v>35</v>
      </c>
    </row>
    <row r="12" spans="2:5" ht="32.25" customHeight="1" thickBot="1" x14ac:dyDescent="0.35">
      <c r="B12" s="108"/>
      <c r="C12" s="108"/>
      <c r="D12" s="57" t="s">
        <v>36</v>
      </c>
      <c r="E12" s="63" t="s">
        <v>37</v>
      </c>
    </row>
    <row r="13" spans="2:5" ht="32.25" customHeight="1" thickBot="1" x14ac:dyDescent="0.35">
      <c r="B13" s="109" t="s">
        <v>38</v>
      </c>
      <c r="C13" s="109" t="s">
        <v>39</v>
      </c>
      <c r="D13" s="62" t="s">
        <v>40</v>
      </c>
      <c r="E13" s="61" t="s">
        <v>41</v>
      </c>
    </row>
    <row r="14" spans="2:5" ht="36.75" customHeight="1" thickBot="1" x14ac:dyDescent="0.35">
      <c r="B14" s="110"/>
      <c r="C14" s="110"/>
      <c r="D14" s="62" t="s">
        <v>42</v>
      </c>
      <c r="E14" s="61" t="s">
        <v>43</v>
      </c>
    </row>
    <row r="15" spans="2:5" ht="19.5" thickBot="1" x14ac:dyDescent="0.35">
      <c r="B15" s="111"/>
      <c r="C15" s="111"/>
      <c r="D15" s="62" t="s">
        <v>44</v>
      </c>
      <c r="E15" s="61" t="s">
        <v>45</v>
      </c>
    </row>
    <row r="16" spans="2:5" ht="64.5" customHeight="1" thickBot="1" x14ac:dyDescent="0.35">
      <c r="B16" s="64" t="s">
        <v>46</v>
      </c>
      <c r="C16" s="65" t="s">
        <v>47</v>
      </c>
      <c r="D16" s="57"/>
      <c r="E16" s="63" t="s">
        <v>47</v>
      </c>
    </row>
    <row r="17" spans="2:5" ht="39" customHeight="1" x14ac:dyDescent="0.3">
      <c r="B17" s="54"/>
      <c r="C17"/>
      <c r="D17"/>
      <c r="E17"/>
    </row>
    <row r="18" spans="2:5" ht="19.5" customHeight="1" x14ac:dyDescent="0.3"/>
    <row r="19" spans="2:5" ht="48" customHeight="1" x14ac:dyDescent="0.3"/>
    <row r="20" spans="2:5" ht="48" customHeight="1" x14ac:dyDescent="0.3"/>
    <row r="21" spans="2:5" ht="19.5" customHeight="1" x14ac:dyDescent="0.3"/>
    <row r="23" spans="2:5" ht="19.5" customHeight="1" x14ac:dyDescent="0.3"/>
    <row r="24" spans="2:5" ht="21" customHeight="1" x14ac:dyDescent="0.3"/>
    <row r="25" spans="2:5" ht="21" customHeight="1" x14ac:dyDescent="0.3"/>
    <row r="26" spans="2:5" ht="33" customHeight="1" x14ac:dyDescent="0.3"/>
    <row r="27" spans="2:5" ht="36.75" customHeight="1" x14ac:dyDescent="0.3"/>
    <row r="28" spans="2:5" ht="36.75" customHeight="1" x14ac:dyDescent="0.3"/>
    <row r="29" spans="2:5" ht="36.75" customHeight="1" x14ac:dyDescent="0.3"/>
    <row r="30" spans="2:5" ht="34.5" customHeight="1" x14ac:dyDescent="0.3"/>
    <row r="31" spans="2:5" ht="34.5" customHeight="1" x14ac:dyDescent="0.3"/>
    <row r="32" spans="2:5" ht="34.5" customHeight="1" x14ac:dyDescent="0.3"/>
    <row r="33" ht="36" customHeight="1" x14ac:dyDescent="0.3"/>
    <row r="34" ht="36" customHeight="1" x14ac:dyDescent="0.3"/>
    <row r="35" ht="36" customHeight="1" x14ac:dyDescent="0.3"/>
  </sheetData>
  <mergeCells count="6">
    <mergeCell ref="B4:B6"/>
    <mergeCell ref="C4:C6"/>
    <mergeCell ref="B8:B12"/>
    <mergeCell ref="C8:C12"/>
    <mergeCell ref="B13:B15"/>
    <mergeCell ref="C13:C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0"/>
  <sheetViews>
    <sheetView tabSelected="1" zoomScale="80" zoomScaleNormal="80" zoomScaleSheetLayoutView="90" workbookViewId="0">
      <selection activeCell="E5" sqref="E5:G7"/>
    </sheetView>
  </sheetViews>
  <sheetFormatPr baseColWidth="10" defaultRowHeight="15" x14ac:dyDescent="0.25"/>
  <cols>
    <col min="1" max="1" width="11.42578125" style="42"/>
    <col min="2" max="2" width="26.85546875" style="2" customWidth="1"/>
    <col min="3" max="3" width="69" style="4" customWidth="1"/>
    <col min="4" max="4" width="12.85546875" style="3" customWidth="1"/>
    <col min="5" max="6" width="4.42578125" style="3" customWidth="1"/>
    <col min="7" max="8" width="4.42578125" customWidth="1"/>
    <col min="9" max="9" width="4.42578125" style="16" customWidth="1"/>
    <col min="10" max="10" width="8.28515625" style="5" customWidth="1"/>
    <col min="11" max="11" width="14.7109375" customWidth="1"/>
    <col min="13" max="13" width="2.5703125" customWidth="1"/>
    <col min="14" max="14" width="10.28515625" customWidth="1"/>
    <col min="15" max="15" width="11.42578125" style="76"/>
    <col min="16" max="16" width="2.42578125" customWidth="1"/>
    <col min="17" max="17" width="4.42578125" customWidth="1"/>
  </cols>
  <sheetData>
    <row r="1" spans="1:19" ht="120.75" customHeight="1" thickBot="1" x14ac:dyDescent="0.3">
      <c r="A1" s="161" t="s">
        <v>13</v>
      </c>
      <c r="B1" s="162"/>
      <c r="C1" s="77"/>
      <c r="D1" s="155" t="s">
        <v>80</v>
      </c>
      <c r="E1" s="156"/>
      <c r="F1" s="156"/>
      <c r="G1" s="156"/>
      <c r="H1" s="157"/>
      <c r="I1" s="13"/>
      <c r="J1" s="6"/>
      <c r="K1" s="7"/>
      <c r="L1" s="8"/>
      <c r="M1" s="8"/>
      <c r="N1" s="165" t="s">
        <v>81</v>
      </c>
      <c r="O1" s="154" t="s">
        <v>82</v>
      </c>
      <c r="Q1" s="8"/>
      <c r="R1" s="9"/>
      <c r="S1" s="45" t="str">
        <f>IF(SUM(R2:R11)=0,N1,0)</f>
        <v>Poids réel des compétences et critères évalués</v>
      </c>
    </row>
    <row r="2" spans="1:19" s="1" customFormat="1" ht="32.25" customHeight="1" thickBot="1" x14ac:dyDescent="0.3">
      <c r="A2" s="163" t="s">
        <v>0</v>
      </c>
      <c r="B2" s="164"/>
      <c r="C2" s="78" t="s">
        <v>14</v>
      </c>
      <c r="D2" s="79" t="s">
        <v>1</v>
      </c>
      <c r="E2" s="79">
        <v>0</v>
      </c>
      <c r="F2" s="79">
        <v>1</v>
      </c>
      <c r="G2" s="79">
        <v>2</v>
      </c>
      <c r="H2" s="80">
        <v>3</v>
      </c>
      <c r="I2" s="14"/>
      <c r="J2" s="10"/>
      <c r="L2" s="11" t="s">
        <v>2</v>
      </c>
      <c r="N2" s="165"/>
      <c r="O2" s="154"/>
      <c r="R2" s="12"/>
    </row>
    <row r="3" spans="1:19" ht="15.75" customHeight="1" thickBot="1" x14ac:dyDescent="0.3">
      <c r="A3" s="83" t="s">
        <v>15</v>
      </c>
      <c r="B3" s="158" t="s">
        <v>16</v>
      </c>
      <c r="C3" s="158"/>
      <c r="D3" s="158"/>
      <c r="E3" s="158"/>
      <c r="F3" s="158"/>
      <c r="G3" s="158"/>
      <c r="H3" s="159"/>
      <c r="I3" s="15"/>
      <c r="J3" s="52">
        <v>0.25</v>
      </c>
      <c r="L3" s="40">
        <f>SUM(L4:L13)</f>
        <v>0</v>
      </c>
      <c r="N3" s="72">
        <f>SUM(N4:N13)*J3</f>
        <v>0.24999999999999997</v>
      </c>
      <c r="O3" s="74">
        <f>IF(SUM(N4:N13)=0,J3,0)</f>
        <v>0</v>
      </c>
    </row>
    <row r="4" spans="1:19" ht="16.5" customHeight="1" x14ac:dyDescent="0.25">
      <c r="A4" s="166" t="s">
        <v>17</v>
      </c>
      <c r="B4" s="125" t="s">
        <v>18</v>
      </c>
      <c r="C4" s="81" t="s">
        <v>48</v>
      </c>
      <c r="D4" s="82"/>
      <c r="E4" s="82"/>
      <c r="F4" s="82"/>
      <c r="G4" s="82"/>
      <c r="H4" s="84"/>
      <c r="I4" s="19" t="str">
        <f t="shared" ref="I4:I24" si="0">(IF(M4="","◄",""))</f>
        <v>◄</v>
      </c>
      <c r="J4" s="51">
        <v>0.1</v>
      </c>
      <c r="L4" s="20">
        <f>(IF(F4&lt;&gt;"",1/3,0)+IF(G4&lt;&gt;"",2/3,0)+IF(H4&lt;&gt;"",1,0))*J4*J$3*20</f>
        <v>0</v>
      </c>
      <c r="M4" s="44" t="str">
        <f>IF(COUNTBLANK(D4:H4)=4,1,"")</f>
        <v/>
      </c>
      <c r="N4" s="73">
        <f t="shared" ref="N4:N39" si="1">IF(D4="",J4,0)</f>
        <v>0.1</v>
      </c>
      <c r="O4" s="75">
        <f>IF(N4=0,0,J4/SUM(N$4:N$13))</f>
        <v>0.10000000000000002</v>
      </c>
      <c r="P4" s="42"/>
      <c r="Q4" s="43">
        <f>IF(D4="",IF(E4&lt;&gt;"",0.02,(L4/(J4*J$3*20))),"")</f>
        <v>0</v>
      </c>
      <c r="R4" s="42"/>
    </row>
    <row r="5" spans="1:19" s="42" customFormat="1" ht="16.5" customHeight="1" x14ac:dyDescent="0.25">
      <c r="A5" s="167"/>
      <c r="B5" s="114"/>
      <c r="C5" s="66" t="s">
        <v>49</v>
      </c>
      <c r="D5" s="70"/>
      <c r="E5" s="70"/>
      <c r="F5" s="70"/>
      <c r="G5" s="70"/>
      <c r="H5" s="85"/>
      <c r="I5" s="19" t="str">
        <f t="shared" si="0"/>
        <v>◄</v>
      </c>
      <c r="J5" s="51">
        <v>0.1</v>
      </c>
      <c r="L5" s="20">
        <f t="shared" ref="L5:L13" si="2">(IF(F5&lt;&gt;"",1/3,0)+IF(G5&lt;&gt;"",2/3,0)+IF(H5&lt;&gt;"",1,0))*J5*J$3*20</f>
        <v>0</v>
      </c>
      <c r="M5" s="44" t="str">
        <f t="shared" ref="M5:M13" si="3">IF(COUNTBLANK(D5:H5)=4,1,"")</f>
        <v/>
      </c>
      <c r="N5" s="73">
        <f t="shared" si="1"/>
        <v>0.1</v>
      </c>
      <c r="O5" s="75">
        <f t="shared" ref="O5:O13" si="4">IF(N5=0,0,J5/SUM(N$4:N$13))</f>
        <v>0.10000000000000002</v>
      </c>
      <c r="Q5" s="43">
        <f t="shared" ref="Q5:Q13" si="5">IF(D5="",IF(E5&lt;&gt;"",0.02,(L5/(J5*J$3*20))),"")</f>
        <v>0</v>
      </c>
    </row>
    <row r="6" spans="1:19" s="42" customFormat="1" ht="16.5" customHeight="1" x14ac:dyDescent="0.25">
      <c r="A6" s="167"/>
      <c r="B6" s="114"/>
      <c r="C6" s="66" t="s">
        <v>50</v>
      </c>
      <c r="D6" s="70"/>
      <c r="E6" s="70"/>
      <c r="F6" s="70"/>
      <c r="G6" s="70"/>
      <c r="H6" s="85"/>
      <c r="I6" s="19" t="str">
        <f t="shared" si="0"/>
        <v>◄</v>
      </c>
      <c r="J6" s="51">
        <v>0.1</v>
      </c>
      <c r="L6" s="20">
        <f t="shared" si="2"/>
        <v>0</v>
      </c>
      <c r="M6" s="44" t="str">
        <f t="shared" si="3"/>
        <v/>
      </c>
      <c r="N6" s="73">
        <f t="shared" si="1"/>
        <v>0.1</v>
      </c>
      <c r="O6" s="75">
        <f t="shared" si="4"/>
        <v>0.10000000000000002</v>
      </c>
      <c r="Q6" s="43">
        <f t="shared" si="5"/>
        <v>0</v>
      </c>
    </row>
    <row r="7" spans="1:19" s="42" customFormat="1" ht="16.5" customHeight="1" x14ac:dyDescent="0.25">
      <c r="A7" s="167"/>
      <c r="B7" s="114"/>
      <c r="C7" s="66" t="s">
        <v>51</v>
      </c>
      <c r="D7" s="70"/>
      <c r="E7" s="70"/>
      <c r="F7" s="70"/>
      <c r="G7" s="70"/>
      <c r="H7" s="85"/>
      <c r="I7" s="19" t="str">
        <f t="shared" si="0"/>
        <v>◄</v>
      </c>
      <c r="J7" s="51">
        <v>0.1</v>
      </c>
      <c r="L7" s="20">
        <f t="shared" si="2"/>
        <v>0</v>
      </c>
      <c r="M7" s="44" t="str">
        <f t="shared" si="3"/>
        <v/>
      </c>
      <c r="N7" s="73">
        <f t="shared" si="1"/>
        <v>0.1</v>
      </c>
      <c r="O7" s="75">
        <f t="shared" si="4"/>
        <v>0.10000000000000002</v>
      </c>
      <c r="Q7" s="43">
        <f t="shared" si="5"/>
        <v>0</v>
      </c>
    </row>
    <row r="8" spans="1:19" s="42" customFormat="1" ht="16.5" customHeight="1" x14ac:dyDescent="0.25">
      <c r="A8" s="160" t="s">
        <v>19</v>
      </c>
      <c r="B8" s="114" t="s">
        <v>20</v>
      </c>
      <c r="C8" s="66" t="s">
        <v>52</v>
      </c>
      <c r="D8" s="70"/>
      <c r="E8" s="70"/>
      <c r="F8" s="70"/>
      <c r="G8" s="70"/>
      <c r="H8" s="85"/>
      <c r="I8" s="19" t="str">
        <f t="shared" si="0"/>
        <v>◄</v>
      </c>
      <c r="J8" s="51">
        <v>0.1</v>
      </c>
      <c r="L8" s="20">
        <f t="shared" si="2"/>
        <v>0</v>
      </c>
      <c r="M8" s="44" t="str">
        <f t="shared" si="3"/>
        <v/>
      </c>
      <c r="N8" s="73">
        <f t="shared" si="1"/>
        <v>0.1</v>
      </c>
      <c r="O8" s="75">
        <f t="shared" si="4"/>
        <v>0.10000000000000002</v>
      </c>
      <c r="Q8" s="43">
        <f t="shared" si="5"/>
        <v>0</v>
      </c>
    </row>
    <row r="9" spans="1:19" s="42" customFormat="1" ht="16.5" customHeight="1" x14ac:dyDescent="0.25">
      <c r="A9" s="160"/>
      <c r="B9" s="114"/>
      <c r="C9" s="66" t="s">
        <v>53</v>
      </c>
      <c r="D9" s="70"/>
      <c r="E9" s="70"/>
      <c r="F9" s="70"/>
      <c r="G9" s="70"/>
      <c r="H9" s="85"/>
      <c r="I9" s="19" t="str">
        <f t="shared" si="0"/>
        <v>◄</v>
      </c>
      <c r="J9" s="51">
        <v>0.1</v>
      </c>
      <c r="L9" s="20">
        <f t="shared" si="2"/>
        <v>0</v>
      </c>
      <c r="M9" s="44" t="str">
        <f t="shared" si="3"/>
        <v/>
      </c>
      <c r="N9" s="73">
        <f t="shared" si="1"/>
        <v>0.1</v>
      </c>
      <c r="O9" s="75">
        <f t="shared" si="4"/>
        <v>0.10000000000000002</v>
      </c>
      <c r="Q9" s="43">
        <f t="shared" si="5"/>
        <v>0</v>
      </c>
    </row>
    <row r="10" spans="1:19" s="42" customFormat="1" ht="16.5" customHeight="1" x14ac:dyDescent="0.25">
      <c r="A10" s="160"/>
      <c r="B10" s="114"/>
      <c r="C10" s="66" t="s">
        <v>54</v>
      </c>
      <c r="D10" s="70"/>
      <c r="E10" s="70"/>
      <c r="F10" s="70"/>
      <c r="G10" s="70"/>
      <c r="H10" s="85"/>
      <c r="I10" s="19" t="str">
        <f t="shared" si="0"/>
        <v>◄</v>
      </c>
      <c r="J10" s="51">
        <v>0.1</v>
      </c>
      <c r="L10" s="20">
        <f t="shared" si="2"/>
        <v>0</v>
      </c>
      <c r="M10" s="44" t="str">
        <f t="shared" si="3"/>
        <v/>
      </c>
      <c r="N10" s="73">
        <f t="shared" si="1"/>
        <v>0.1</v>
      </c>
      <c r="O10" s="75">
        <f t="shared" si="4"/>
        <v>0.10000000000000002</v>
      </c>
      <c r="Q10" s="43">
        <f t="shared" si="5"/>
        <v>0</v>
      </c>
    </row>
    <row r="11" spans="1:19" s="42" customFormat="1" ht="16.5" customHeight="1" x14ac:dyDescent="0.25">
      <c r="A11" s="160" t="s">
        <v>21</v>
      </c>
      <c r="B11" s="114" t="s">
        <v>22</v>
      </c>
      <c r="C11" s="66" t="s">
        <v>55</v>
      </c>
      <c r="D11" s="70"/>
      <c r="E11" s="70"/>
      <c r="F11" s="70"/>
      <c r="G11" s="70"/>
      <c r="H11" s="85"/>
      <c r="I11" s="19" t="str">
        <f t="shared" si="0"/>
        <v>◄</v>
      </c>
      <c r="J11" s="51">
        <v>0.1</v>
      </c>
      <c r="L11" s="20">
        <f t="shared" si="2"/>
        <v>0</v>
      </c>
      <c r="M11" s="44" t="str">
        <f t="shared" si="3"/>
        <v/>
      </c>
      <c r="N11" s="73">
        <f t="shared" si="1"/>
        <v>0.1</v>
      </c>
      <c r="O11" s="75">
        <f t="shared" si="4"/>
        <v>0.10000000000000002</v>
      </c>
      <c r="Q11" s="43">
        <f t="shared" si="5"/>
        <v>0</v>
      </c>
    </row>
    <row r="12" spans="1:19" s="42" customFormat="1" ht="26.25" customHeight="1" x14ac:dyDescent="0.25">
      <c r="A12" s="160"/>
      <c r="B12" s="114"/>
      <c r="C12" s="66" t="s">
        <v>56</v>
      </c>
      <c r="D12" s="70"/>
      <c r="E12" s="70"/>
      <c r="F12" s="70"/>
      <c r="G12" s="70"/>
      <c r="H12" s="85"/>
      <c r="I12" s="19" t="str">
        <f t="shared" si="0"/>
        <v>◄</v>
      </c>
      <c r="J12" s="51">
        <v>0.1</v>
      </c>
      <c r="L12" s="20">
        <f t="shared" si="2"/>
        <v>0</v>
      </c>
      <c r="M12" s="44" t="str">
        <f t="shared" si="3"/>
        <v/>
      </c>
      <c r="N12" s="73">
        <f t="shared" si="1"/>
        <v>0.1</v>
      </c>
      <c r="O12" s="75">
        <f t="shared" si="4"/>
        <v>0.10000000000000002</v>
      </c>
      <c r="Q12" s="43">
        <f t="shared" si="5"/>
        <v>0</v>
      </c>
    </row>
    <row r="13" spans="1:19" ht="15.75" customHeight="1" thickBot="1" x14ac:dyDescent="0.3">
      <c r="A13" s="168"/>
      <c r="B13" s="115"/>
      <c r="C13" s="90" t="s">
        <v>57</v>
      </c>
      <c r="D13" s="91"/>
      <c r="E13" s="91"/>
      <c r="F13" s="91"/>
      <c r="G13" s="91"/>
      <c r="H13" s="92"/>
      <c r="I13" s="19" t="str">
        <f t="shared" si="0"/>
        <v>◄</v>
      </c>
      <c r="J13" s="51">
        <v>0.1</v>
      </c>
      <c r="L13" s="20">
        <f t="shared" si="2"/>
        <v>0</v>
      </c>
      <c r="M13" s="44" t="str">
        <f t="shared" si="3"/>
        <v/>
      </c>
      <c r="N13" s="73">
        <f t="shared" si="1"/>
        <v>0.1</v>
      </c>
      <c r="O13" s="75">
        <f t="shared" si="4"/>
        <v>0.10000000000000002</v>
      </c>
      <c r="P13" s="42"/>
      <c r="Q13" s="43">
        <f t="shared" si="5"/>
        <v>0</v>
      </c>
      <c r="R13" s="42"/>
    </row>
    <row r="14" spans="1:19" s="42" customFormat="1" ht="15.75" customHeight="1" thickBot="1" x14ac:dyDescent="0.3">
      <c r="A14" s="94" t="s">
        <v>23</v>
      </c>
      <c r="B14" s="116" t="s">
        <v>24</v>
      </c>
      <c r="C14" s="116"/>
      <c r="D14" s="116"/>
      <c r="E14" s="116"/>
      <c r="F14" s="116"/>
      <c r="G14" s="116"/>
      <c r="H14" s="117"/>
      <c r="I14" s="19"/>
      <c r="J14" s="52">
        <v>0.1</v>
      </c>
      <c r="L14" s="40">
        <f>SUM(L15:L16)</f>
        <v>0</v>
      </c>
      <c r="M14" s="44"/>
      <c r="N14" s="72">
        <f>SUM(N15:N16)*J14</f>
        <v>0.1</v>
      </c>
      <c r="O14" s="74">
        <f>IF(SUM(N15:N16)=0,J14,0)</f>
        <v>0</v>
      </c>
    </row>
    <row r="15" spans="1:19" s="42" customFormat="1" ht="26.25" customHeight="1" x14ac:dyDescent="0.25">
      <c r="A15" s="171"/>
      <c r="B15" s="169" t="s">
        <v>25</v>
      </c>
      <c r="C15" s="81" t="s">
        <v>58</v>
      </c>
      <c r="D15" s="93"/>
      <c r="E15" s="93"/>
      <c r="F15" s="93"/>
      <c r="G15" s="93"/>
      <c r="H15" s="84"/>
      <c r="I15" s="19" t="str">
        <f t="shared" si="0"/>
        <v>◄</v>
      </c>
      <c r="J15" s="68">
        <v>0.6</v>
      </c>
      <c r="K15" s="3"/>
      <c r="L15" s="20">
        <f>(IF(F15&lt;&gt;"",1/3,0)+IF(G15&lt;&gt;"",2/3,0)+IF(H15&lt;&gt;"",1,0))*J15*J$14*20</f>
        <v>0</v>
      </c>
      <c r="M15" s="44" t="str">
        <f>IF(COUNTBLANK(D15:H15)=4,1,"")</f>
        <v/>
      </c>
      <c r="N15" s="73">
        <f t="shared" si="1"/>
        <v>0.6</v>
      </c>
      <c r="O15" s="75">
        <f>IF(N15=0,0,J15/SUM(N$15:N$16))</f>
        <v>0.6</v>
      </c>
      <c r="Q15" s="43">
        <f>IF(D15="",IF(E15&lt;&gt;"",0.02,(L15/(J15*J$14*20))),"")</f>
        <v>0</v>
      </c>
    </row>
    <row r="16" spans="1:19" s="42" customFormat="1" ht="19.5" customHeight="1" thickBot="1" x14ac:dyDescent="0.3">
      <c r="A16" s="172"/>
      <c r="B16" s="170"/>
      <c r="C16" s="90" t="s">
        <v>59</v>
      </c>
      <c r="D16" s="95"/>
      <c r="E16" s="95"/>
      <c r="F16" s="95"/>
      <c r="G16" s="95"/>
      <c r="H16" s="92"/>
      <c r="I16" s="19" t="str">
        <f t="shared" si="0"/>
        <v>◄</v>
      </c>
      <c r="J16" s="68">
        <v>0.4</v>
      </c>
      <c r="K16" s="3"/>
      <c r="L16" s="20">
        <f>(IF(F16&lt;&gt;"",1/3,0)+IF(G16&lt;&gt;"",2/3,0)+IF(H16&lt;&gt;"",1,0))*J16*J$14*20</f>
        <v>0</v>
      </c>
      <c r="M16" s="44" t="str">
        <f>IF(COUNTBLANK(D16:H16)=4,1,"")</f>
        <v/>
      </c>
      <c r="N16" s="73">
        <f t="shared" si="1"/>
        <v>0.4</v>
      </c>
      <c r="O16" s="75">
        <f>IF(N16=0,0,J16/SUM(N$15:N$16))</f>
        <v>0.4</v>
      </c>
      <c r="Q16" s="43">
        <f>IF(D16="",IF(E16&lt;&gt;"",0.02,(L16/(J16*J$14*20))),"")</f>
        <v>0</v>
      </c>
    </row>
    <row r="17" spans="1:18" s="42" customFormat="1" ht="19.5" customHeight="1" thickBot="1" x14ac:dyDescent="0.3">
      <c r="A17" s="94" t="s">
        <v>26</v>
      </c>
      <c r="B17" s="116" t="s">
        <v>27</v>
      </c>
      <c r="C17" s="116"/>
      <c r="D17" s="116"/>
      <c r="E17" s="116"/>
      <c r="F17" s="116"/>
      <c r="G17" s="116"/>
      <c r="H17" s="117"/>
      <c r="I17" s="19"/>
      <c r="J17" s="52">
        <v>0.35</v>
      </c>
      <c r="K17" s="3"/>
      <c r="L17" s="40">
        <f>SUM(L18:L24)</f>
        <v>0</v>
      </c>
      <c r="M17" s="44"/>
      <c r="N17" s="72">
        <f>SUM(N18:N24)*J17</f>
        <v>0.35</v>
      </c>
      <c r="O17" s="74">
        <f>IF(SUM(N18:N24)=0,J17,0)</f>
        <v>0</v>
      </c>
    </row>
    <row r="18" spans="1:18" s="42" customFormat="1" ht="26.25" customHeight="1" x14ac:dyDescent="0.25">
      <c r="A18" s="96" t="s">
        <v>28</v>
      </c>
      <c r="B18" s="97" t="s">
        <v>29</v>
      </c>
      <c r="C18" s="81" t="s">
        <v>60</v>
      </c>
      <c r="D18" s="82"/>
      <c r="E18" s="82"/>
      <c r="F18" s="82"/>
      <c r="G18" s="82"/>
      <c r="H18" s="84"/>
      <c r="I18" s="19" t="str">
        <f t="shared" si="0"/>
        <v>◄</v>
      </c>
      <c r="J18" s="51">
        <v>0.2</v>
      </c>
      <c r="L18" s="20">
        <f>(IF(F18&lt;&gt;"",1/3,0)+IF(G18&lt;&gt;"",2/3,0)+IF(H18&lt;&gt;"",1,0))*J18*J$17*20</f>
        <v>0</v>
      </c>
      <c r="M18" s="44" t="str">
        <f>IF(COUNTBLANK(D18:H18)=4,1,"")</f>
        <v/>
      </c>
      <c r="N18" s="73">
        <f t="shared" si="1"/>
        <v>0.2</v>
      </c>
      <c r="O18" s="75">
        <f>IF(N18=0,0,J18/SUM(N$18:N$24))</f>
        <v>0.2</v>
      </c>
      <c r="Q18" s="43">
        <f>IF(D18="",IF(E18&lt;&gt;"",0.02,(L18/(J18*J$17*20))),"")</f>
        <v>0</v>
      </c>
    </row>
    <row r="19" spans="1:18" s="42" customFormat="1" ht="26.25" customHeight="1" x14ac:dyDescent="0.25">
      <c r="A19" s="86" t="s">
        <v>30</v>
      </c>
      <c r="B19" s="71" t="s">
        <v>31</v>
      </c>
      <c r="C19" s="66" t="s">
        <v>61</v>
      </c>
      <c r="D19" s="70"/>
      <c r="E19" s="70"/>
      <c r="F19" s="70"/>
      <c r="G19" s="70"/>
      <c r="H19" s="85"/>
      <c r="I19" s="19" t="str">
        <f t="shared" si="0"/>
        <v>◄</v>
      </c>
      <c r="J19" s="51">
        <v>0.2</v>
      </c>
      <c r="L19" s="20">
        <f t="shared" ref="L19:L24" si="6">(IF(F19&lt;&gt;"",1/3,0)+IF(G19&lt;&gt;"",2/3,0)+IF(H19&lt;&gt;"",1,0))*J19*J$17*20</f>
        <v>0</v>
      </c>
      <c r="M19" s="44" t="str">
        <f t="shared" ref="M19:M24" si="7">IF(COUNTBLANK(D19:H19)=4,1,"")</f>
        <v/>
      </c>
      <c r="N19" s="73">
        <f t="shared" si="1"/>
        <v>0.2</v>
      </c>
      <c r="O19" s="75">
        <f t="shared" ref="O19:O24" si="8">IF(N19=0,0,J19/SUM(N$18:N$24))</f>
        <v>0.2</v>
      </c>
      <c r="Q19" s="43">
        <f t="shared" ref="Q19:Q24" si="9">IF(D19="",IF(E19&lt;&gt;"",0.02,(L19/(J19*J$17*20))),"")</f>
        <v>0</v>
      </c>
    </row>
    <row r="20" spans="1:18" s="42" customFormat="1" ht="26.25" customHeight="1" x14ac:dyDescent="0.25">
      <c r="A20" s="112" t="s">
        <v>32</v>
      </c>
      <c r="B20" s="114" t="s">
        <v>33</v>
      </c>
      <c r="C20" s="66" t="s">
        <v>62</v>
      </c>
      <c r="D20" s="70"/>
      <c r="E20" s="70"/>
      <c r="F20" s="70"/>
      <c r="G20" s="70"/>
      <c r="H20" s="85"/>
      <c r="I20" s="19" t="str">
        <f t="shared" si="0"/>
        <v>◄</v>
      </c>
      <c r="J20" s="51">
        <v>0.1</v>
      </c>
      <c r="L20" s="20">
        <f t="shared" si="6"/>
        <v>0</v>
      </c>
      <c r="M20" s="44" t="str">
        <f t="shared" si="7"/>
        <v/>
      </c>
      <c r="N20" s="73">
        <f t="shared" si="1"/>
        <v>0.1</v>
      </c>
      <c r="O20" s="75">
        <f t="shared" si="8"/>
        <v>0.1</v>
      </c>
      <c r="Q20" s="43">
        <f t="shared" si="9"/>
        <v>0</v>
      </c>
    </row>
    <row r="21" spans="1:18" s="42" customFormat="1" ht="26.25" customHeight="1" x14ac:dyDescent="0.25">
      <c r="A21" s="112"/>
      <c r="B21" s="114"/>
      <c r="C21" s="66" t="s">
        <v>63</v>
      </c>
      <c r="D21" s="70"/>
      <c r="E21" s="70"/>
      <c r="F21" s="70"/>
      <c r="G21" s="70"/>
      <c r="H21" s="85"/>
      <c r="I21" s="19" t="str">
        <f t="shared" si="0"/>
        <v>◄</v>
      </c>
      <c r="J21" s="50">
        <v>0.1</v>
      </c>
      <c r="L21" s="20">
        <f t="shared" si="6"/>
        <v>0</v>
      </c>
      <c r="M21" s="44" t="str">
        <f t="shared" si="7"/>
        <v/>
      </c>
      <c r="N21" s="73">
        <f t="shared" si="1"/>
        <v>0.1</v>
      </c>
      <c r="O21" s="75">
        <f t="shared" si="8"/>
        <v>0.1</v>
      </c>
      <c r="Q21" s="43">
        <f t="shared" si="9"/>
        <v>0</v>
      </c>
    </row>
    <row r="22" spans="1:18" s="42" customFormat="1" ht="40.5" customHeight="1" x14ac:dyDescent="0.25">
      <c r="A22" s="86" t="s">
        <v>34</v>
      </c>
      <c r="B22" s="71" t="s">
        <v>35</v>
      </c>
      <c r="C22" s="66" t="s">
        <v>64</v>
      </c>
      <c r="D22" s="70"/>
      <c r="E22" s="70"/>
      <c r="F22" s="70"/>
      <c r="G22" s="70"/>
      <c r="H22" s="85"/>
      <c r="I22" s="19" t="str">
        <f t="shared" si="0"/>
        <v>◄</v>
      </c>
      <c r="J22" s="50">
        <v>0.2</v>
      </c>
      <c r="L22" s="20">
        <f t="shared" si="6"/>
        <v>0</v>
      </c>
      <c r="M22" s="44" t="str">
        <f t="shared" si="7"/>
        <v/>
      </c>
      <c r="N22" s="73">
        <f t="shared" si="1"/>
        <v>0.2</v>
      </c>
      <c r="O22" s="75">
        <f t="shared" si="8"/>
        <v>0.2</v>
      </c>
      <c r="Q22" s="43">
        <f t="shared" si="9"/>
        <v>0</v>
      </c>
    </row>
    <row r="23" spans="1:18" s="42" customFormat="1" ht="28.5" customHeight="1" x14ac:dyDescent="0.25">
      <c r="A23" s="112" t="s">
        <v>36</v>
      </c>
      <c r="B23" s="114" t="s">
        <v>37</v>
      </c>
      <c r="C23" s="66" t="s">
        <v>65</v>
      </c>
      <c r="D23" s="70"/>
      <c r="E23" s="70"/>
      <c r="F23" s="70"/>
      <c r="G23" s="70"/>
      <c r="H23" s="85"/>
      <c r="I23" s="19" t="str">
        <f t="shared" si="0"/>
        <v>◄</v>
      </c>
      <c r="J23" s="50">
        <v>0.1</v>
      </c>
      <c r="L23" s="20">
        <f t="shared" si="6"/>
        <v>0</v>
      </c>
      <c r="M23" s="44" t="str">
        <f t="shared" si="7"/>
        <v/>
      </c>
      <c r="N23" s="73">
        <f t="shared" si="1"/>
        <v>0.1</v>
      </c>
      <c r="O23" s="75">
        <f t="shared" si="8"/>
        <v>0.1</v>
      </c>
      <c r="Q23" s="43">
        <f t="shared" si="9"/>
        <v>0</v>
      </c>
    </row>
    <row r="24" spans="1:18" ht="28.5" customHeight="1" thickBot="1" x14ac:dyDescent="0.3">
      <c r="A24" s="113"/>
      <c r="B24" s="115"/>
      <c r="C24" s="90" t="s">
        <v>66</v>
      </c>
      <c r="D24" s="98"/>
      <c r="E24" s="98"/>
      <c r="F24" s="98"/>
      <c r="G24" s="98"/>
      <c r="H24" s="99"/>
      <c r="I24" s="19" t="str">
        <f t="shared" si="0"/>
        <v>◄</v>
      </c>
      <c r="J24" s="53">
        <v>0.1</v>
      </c>
      <c r="K24" s="3"/>
      <c r="L24" s="20">
        <f t="shared" si="6"/>
        <v>0</v>
      </c>
      <c r="M24" s="44" t="str">
        <f t="shared" si="7"/>
        <v/>
      </c>
      <c r="N24" s="73">
        <f t="shared" si="1"/>
        <v>0.1</v>
      </c>
      <c r="O24" s="75">
        <f t="shared" si="8"/>
        <v>0.1</v>
      </c>
      <c r="P24" s="42"/>
      <c r="Q24" s="43">
        <f t="shared" si="9"/>
        <v>0</v>
      </c>
      <c r="R24" s="42"/>
    </row>
    <row r="25" spans="1:18" s="42" customFormat="1" ht="15.75" customHeight="1" thickBot="1" x14ac:dyDescent="0.3">
      <c r="A25" s="94" t="s">
        <v>38</v>
      </c>
      <c r="B25" s="116" t="s">
        <v>39</v>
      </c>
      <c r="C25" s="116"/>
      <c r="D25" s="116"/>
      <c r="E25" s="116"/>
      <c r="F25" s="116"/>
      <c r="G25" s="116"/>
      <c r="H25" s="117"/>
      <c r="I25" s="15"/>
      <c r="J25" s="52">
        <v>0.2</v>
      </c>
      <c r="L25" s="40">
        <f>SUM(L26:L35)</f>
        <v>0</v>
      </c>
      <c r="M25" s="44"/>
      <c r="N25" s="72">
        <f>SUM(N26:N35)*J25</f>
        <v>0.19999999999999998</v>
      </c>
      <c r="O25" s="74">
        <f>IF(SUM(N26:N35)=0,J25,0)</f>
        <v>0</v>
      </c>
    </row>
    <row r="26" spans="1:18" s="42" customFormat="1" ht="22.5" customHeight="1" x14ac:dyDescent="0.25">
      <c r="A26" s="124" t="s">
        <v>40</v>
      </c>
      <c r="B26" s="125" t="s">
        <v>41</v>
      </c>
      <c r="C26" s="81" t="s">
        <v>67</v>
      </c>
      <c r="D26" s="82"/>
      <c r="E26" s="82"/>
      <c r="F26" s="82"/>
      <c r="G26" s="82"/>
      <c r="H26" s="84"/>
      <c r="I26" s="19" t="str">
        <f>(IF(M26="","◄",""))</f>
        <v>◄</v>
      </c>
      <c r="J26" s="51">
        <v>0.1</v>
      </c>
      <c r="L26" s="20">
        <f>(IF(F26&lt;&gt;"",1/3,0)+IF(G26&lt;&gt;"",2/3,0)+IF(H26&lt;&gt;"",1,0))*J26*J$25*20</f>
        <v>0</v>
      </c>
      <c r="M26" s="44" t="str">
        <f t="shared" ref="M26" si="10">IF(COUNTBLANK(D26:H26)=4,1,"")</f>
        <v/>
      </c>
      <c r="N26" s="73">
        <f t="shared" si="1"/>
        <v>0.1</v>
      </c>
      <c r="O26" s="75">
        <f>IF(N26=0,0,J26/SUM(N$26:N$35))</f>
        <v>0.10000000000000002</v>
      </c>
      <c r="Q26" s="43">
        <f>IF(D26="",IF(E26&lt;&gt;"",0.02,(L26/(J26*J$25*20))),"")</f>
        <v>0</v>
      </c>
    </row>
    <row r="27" spans="1:18" s="42" customFormat="1" ht="22.5" customHeight="1" x14ac:dyDescent="0.25">
      <c r="A27" s="112"/>
      <c r="B27" s="114"/>
      <c r="C27" s="66" t="s">
        <v>68</v>
      </c>
      <c r="D27" s="70"/>
      <c r="E27" s="70"/>
      <c r="F27" s="70"/>
      <c r="G27" s="70"/>
      <c r="H27" s="85"/>
      <c r="I27" s="19" t="str">
        <f t="shared" ref="I27:I35" si="11">(IF(M27="","◄",""))</f>
        <v>◄</v>
      </c>
      <c r="J27" s="51">
        <v>0.1</v>
      </c>
      <c r="L27" s="20">
        <f t="shared" ref="L27:L35" si="12">(IF(F27&lt;&gt;"",1/3,0)+IF(G27&lt;&gt;"",2/3,0)+IF(H27&lt;&gt;"",1,0))*J27*J$25*20</f>
        <v>0</v>
      </c>
      <c r="M27" s="44" t="str">
        <f t="shared" ref="M27:M35" si="13">IF(COUNTBLANK(D27:H27)=4,1,"")</f>
        <v/>
      </c>
      <c r="N27" s="73">
        <f t="shared" si="1"/>
        <v>0.1</v>
      </c>
      <c r="O27" s="75">
        <f t="shared" ref="O27:O35" si="14">IF(N27=0,0,J27/SUM(N$26:N$35))</f>
        <v>0.10000000000000002</v>
      </c>
      <c r="Q27" s="43">
        <f t="shared" ref="Q27:Q35" si="15">IF(D27="",IF(E27&lt;&gt;"",0.02,(L27/(J27*J$25*20))),"")</f>
        <v>0</v>
      </c>
    </row>
    <row r="28" spans="1:18" s="42" customFormat="1" ht="26.25" customHeight="1" x14ac:dyDescent="0.25">
      <c r="A28" s="112"/>
      <c r="B28" s="114"/>
      <c r="C28" s="66" t="s">
        <v>69</v>
      </c>
      <c r="D28" s="70"/>
      <c r="E28" s="70"/>
      <c r="F28" s="70"/>
      <c r="G28" s="70"/>
      <c r="H28" s="85"/>
      <c r="I28" s="19" t="str">
        <f t="shared" si="11"/>
        <v>◄</v>
      </c>
      <c r="J28" s="51">
        <v>0.1</v>
      </c>
      <c r="L28" s="20">
        <f t="shared" si="12"/>
        <v>0</v>
      </c>
      <c r="M28" s="44" t="str">
        <f t="shared" si="13"/>
        <v/>
      </c>
      <c r="N28" s="73">
        <f t="shared" si="1"/>
        <v>0.1</v>
      </c>
      <c r="O28" s="75">
        <f t="shared" si="14"/>
        <v>0.10000000000000002</v>
      </c>
      <c r="Q28" s="43">
        <f t="shared" si="15"/>
        <v>0</v>
      </c>
    </row>
    <row r="29" spans="1:18" s="42" customFormat="1" ht="42.75" customHeight="1" x14ac:dyDescent="0.25">
      <c r="A29" s="112"/>
      <c r="B29" s="114"/>
      <c r="C29" s="66" t="s">
        <v>70</v>
      </c>
      <c r="D29" s="70"/>
      <c r="E29" s="70"/>
      <c r="F29" s="70"/>
      <c r="G29" s="70"/>
      <c r="H29" s="85"/>
      <c r="I29" s="19" t="str">
        <f t="shared" si="11"/>
        <v>◄</v>
      </c>
      <c r="J29" s="51">
        <v>0.1</v>
      </c>
      <c r="L29" s="20">
        <f t="shared" si="12"/>
        <v>0</v>
      </c>
      <c r="M29" s="44" t="str">
        <f t="shared" si="13"/>
        <v/>
      </c>
      <c r="N29" s="73">
        <f t="shared" si="1"/>
        <v>0.1</v>
      </c>
      <c r="O29" s="75">
        <f t="shared" si="14"/>
        <v>0.10000000000000002</v>
      </c>
      <c r="Q29" s="43">
        <f t="shared" si="15"/>
        <v>0</v>
      </c>
    </row>
    <row r="30" spans="1:18" s="42" customFormat="1" ht="26.25" customHeight="1" x14ac:dyDescent="0.25">
      <c r="A30" s="112" t="s">
        <v>42</v>
      </c>
      <c r="B30" s="114" t="s">
        <v>43</v>
      </c>
      <c r="C30" s="66" t="s">
        <v>71</v>
      </c>
      <c r="D30" s="70"/>
      <c r="E30" s="70"/>
      <c r="F30" s="70"/>
      <c r="G30" s="70"/>
      <c r="H30" s="85"/>
      <c r="I30" s="19" t="str">
        <f t="shared" si="11"/>
        <v>◄</v>
      </c>
      <c r="J30" s="51">
        <v>0.1</v>
      </c>
      <c r="L30" s="20">
        <f t="shared" si="12"/>
        <v>0</v>
      </c>
      <c r="M30" s="44" t="str">
        <f t="shared" si="13"/>
        <v/>
      </c>
      <c r="N30" s="73">
        <f t="shared" si="1"/>
        <v>0.1</v>
      </c>
      <c r="O30" s="75">
        <f t="shared" si="14"/>
        <v>0.10000000000000002</v>
      </c>
      <c r="Q30" s="43">
        <f t="shared" si="15"/>
        <v>0</v>
      </c>
    </row>
    <row r="31" spans="1:18" s="42" customFormat="1" ht="26.25" customHeight="1" x14ac:dyDescent="0.25">
      <c r="A31" s="112"/>
      <c r="B31" s="114"/>
      <c r="C31" s="66" t="s">
        <v>72</v>
      </c>
      <c r="D31" s="70"/>
      <c r="E31" s="70"/>
      <c r="F31" s="70"/>
      <c r="G31" s="70"/>
      <c r="H31" s="85"/>
      <c r="I31" s="19" t="str">
        <f t="shared" si="11"/>
        <v>◄</v>
      </c>
      <c r="J31" s="51">
        <v>0.1</v>
      </c>
      <c r="L31" s="20">
        <f t="shared" si="12"/>
        <v>0</v>
      </c>
      <c r="M31" s="44" t="str">
        <f t="shared" si="13"/>
        <v/>
      </c>
      <c r="N31" s="73">
        <f t="shared" si="1"/>
        <v>0.1</v>
      </c>
      <c r="O31" s="75">
        <f t="shared" si="14"/>
        <v>0.10000000000000002</v>
      </c>
      <c r="Q31" s="43">
        <f t="shared" si="15"/>
        <v>0</v>
      </c>
    </row>
    <row r="32" spans="1:18" s="42" customFormat="1" ht="26.25" customHeight="1" x14ac:dyDescent="0.25">
      <c r="A32" s="112"/>
      <c r="B32" s="114"/>
      <c r="C32" s="66" t="s">
        <v>73</v>
      </c>
      <c r="D32" s="70"/>
      <c r="E32" s="70"/>
      <c r="F32" s="70"/>
      <c r="G32" s="70"/>
      <c r="H32" s="85"/>
      <c r="I32" s="19" t="str">
        <f t="shared" si="11"/>
        <v>◄</v>
      </c>
      <c r="J32" s="51">
        <v>0.1</v>
      </c>
      <c r="L32" s="20">
        <f t="shared" si="12"/>
        <v>0</v>
      </c>
      <c r="M32" s="44" t="str">
        <f t="shared" si="13"/>
        <v/>
      </c>
      <c r="N32" s="73">
        <f t="shared" si="1"/>
        <v>0.1</v>
      </c>
      <c r="O32" s="75">
        <f t="shared" si="14"/>
        <v>0.10000000000000002</v>
      </c>
      <c r="Q32" s="43">
        <f t="shared" si="15"/>
        <v>0</v>
      </c>
    </row>
    <row r="33" spans="1:17" s="42" customFormat="1" ht="26.25" customHeight="1" x14ac:dyDescent="0.25">
      <c r="A33" s="112"/>
      <c r="B33" s="114"/>
      <c r="C33" s="66" t="s">
        <v>74</v>
      </c>
      <c r="D33" s="70"/>
      <c r="E33" s="70"/>
      <c r="F33" s="70"/>
      <c r="G33" s="70"/>
      <c r="H33" s="85"/>
      <c r="I33" s="19" t="str">
        <f t="shared" si="11"/>
        <v>◄</v>
      </c>
      <c r="J33" s="51">
        <v>0.1</v>
      </c>
      <c r="L33" s="20">
        <f t="shared" si="12"/>
        <v>0</v>
      </c>
      <c r="M33" s="44" t="str">
        <f t="shared" si="13"/>
        <v/>
      </c>
      <c r="N33" s="73">
        <f t="shared" si="1"/>
        <v>0.1</v>
      </c>
      <c r="O33" s="75">
        <f t="shared" si="14"/>
        <v>0.10000000000000002</v>
      </c>
      <c r="Q33" s="43">
        <f t="shared" si="15"/>
        <v>0</v>
      </c>
    </row>
    <row r="34" spans="1:17" s="42" customFormat="1" ht="26.25" customHeight="1" x14ac:dyDescent="0.25">
      <c r="A34" s="112" t="s">
        <v>44</v>
      </c>
      <c r="B34" s="114" t="s">
        <v>45</v>
      </c>
      <c r="C34" s="66" t="s">
        <v>75</v>
      </c>
      <c r="D34" s="70"/>
      <c r="E34" s="70"/>
      <c r="F34" s="70"/>
      <c r="G34" s="70"/>
      <c r="H34" s="85"/>
      <c r="I34" s="19" t="str">
        <f t="shared" si="11"/>
        <v>◄</v>
      </c>
      <c r="J34" s="51">
        <v>0.1</v>
      </c>
      <c r="L34" s="20">
        <f t="shared" si="12"/>
        <v>0</v>
      </c>
      <c r="M34" s="44" t="str">
        <f t="shared" si="13"/>
        <v/>
      </c>
      <c r="N34" s="73">
        <f t="shared" si="1"/>
        <v>0.1</v>
      </c>
      <c r="O34" s="75">
        <f t="shared" si="14"/>
        <v>0.10000000000000002</v>
      </c>
      <c r="Q34" s="43">
        <f t="shared" si="15"/>
        <v>0</v>
      </c>
    </row>
    <row r="35" spans="1:17" s="42" customFormat="1" ht="26.25" customHeight="1" thickBot="1" x14ac:dyDescent="0.3">
      <c r="A35" s="113"/>
      <c r="B35" s="115"/>
      <c r="C35" s="90" t="s">
        <v>76</v>
      </c>
      <c r="D35" s="91"/>
      <c r="E35" s="91"/>
      <c r="F35" s="91"/>
      <c r="G35" s="91"/>
      <c r="H35" s="92"/>
      <c r="I35" s="19" t="str">
        <f t="shared" si="11"/>
        <v>◄</v>
      </c>
      <c r="J35" s="100">
        <v>0.1</v>
      </c>
      <c r="L35" s="20">
        <f t="shared" si="12"/>
        <v>0</v>
      </c>
      <c r="M35" s="44" t="str">
        <f t="shared" si="13"/>
        <v/>
      </c>
      <c r="N35" s="73">
        <f t="shared" si="1"/>
        <v>0.1</v>
      </c>
      <c r="O35" s="75">
        <f t="shared" si="14"/>
        <v>0.10000000000000002</v>
      </c>
      <c r="Q35" s="43">
        <f t="shared" si="15"/>
        <v>0</v>
      </c>
    </row>
    <row r="36" spans="1:17" s="42" customFormat="1" ht="20.25" customHeight="1" thickBot="1" x14ac:dyDescent="0.3">
      <c r="A36" s="94" t="s">
        <v>46</v>
      </c>
      <c r="B36" s="116" t="s">
        <v>47</v>
      </c>
      <c r="C36" s="116"/>
      <c r="D36" s="116"/>
      <c r="E36" s="116"/>
      <c r="F36" s="116"/>
      <c r="G36" s="116"/>
      <c r="H36" s="117"/>
      <c r="I36" s="19"/>
      <c r="J36" s="101">
        <v>0.1</v>
      </c>
      <c r="L36" s="69">
        <f>SUM(L37:L39)</f>
        <v>0</v>
      </c>
      <c r="M36" s="44"/>
      <c r="N36" s="72">
        <f>SUM(N37:N46)*J36</f>
        <v>0.1</v>
      </c>
      <c r="O36" s="74">
        <f>IF(SUM(N37:N39)=0,J36,0)</f>
        <v>0</v>
      </c>
      <c r="Q36" s="43"/>
    </row>
    <row r="37" spans="1:17" s="42" customFormat="1" ht="26.25" customHeight="1" x14ac:dyDescent="0.25">
      <c r="A37" s="118"/>
      <c r="B37" s="121" t="s">
        <v>47</v>
      </c>
      <c r="C37" s="81" t="s">
        <v>77</v>
      </c>
      <c r="D37" s="82"/>
      <c r="E37" s="82"/>
      <c r="F37" s="82"/>
      <c r="G37" s="82"/>
      <c r="H37" s="84"/>
      <c r="I37" s="19" t="str">
        <f t="shared" ref="I37:I39" si="16">(IF(M37="","◄",""))</f>
        <v>◄</v>
      </c>
      <c r="J37" s="100">
        <v>0.35</v>
      </c>
      <c r="L37" s="20">
        <f>(IF(F37&lt;&gt;"",1/3,0)+IF(G37&lt;&gt;"",2/3,0)+IF(H37&lt;&gt;"",1,0))*J37*J$36*20</f>
        <v>0</v>
      </c>
      <c r="M37" s="44" t="str">
        <f t="shared" ref="M37" si="17">IF(COUNTBLANK(D37:H37)=4,1,"")</f>
        <v/>
      </c>
      <c r="N37" s="73">
        <f t="shared" si="1"/>
        <v>0.35</v>
      </c>
      <c r="O37" s="75">
        <f>IF(N37=0,0,J37/SUM(N$37:N$39))</f>
        <v>0.35</v>
      </c>
      <c r="Q37" s="43">
        <f>IF(D37="",IF(E37&lt;&gt;"",0.02,(L37/(J37*J$36*20))),"")</f>
        <v>0</v>
      </c>
    </row>
    <row r="38" spans="1:17" s="42" customFormat="1" ht="26.25" customHeight="1" x14ac:dyDescent="0.25">
      <c r="A38" s="119"/>
      <c r="B38" s="122"/>
      <c r="C38" s="66" t="s">
        <v>78</v>
      </c>
      <c r="D38" s="70"/>
      <c r="E38" s="70"/>
      <c r="F38" s="70"/>
      <c r="G38" s="70"/>
      <c r="H38" s="85"/>
      <c r="I38" s="19" t="str">
        <f t="shared" si="16"/>
        <v>◄</v>
      </c>
      <c r="J38" s="67">
        <v>0.35</v>
      </c>
      <c r="L38" s="20">
        <f t="shared" ref="L38:L39" si="18">(IF(F38&lt;&gt;"",1/3,0)+IF(G38&lt;&gt;"",2/3,0)+IF(H38&lt;&gt;"",1,0))*J38*J$36*20</f>
        <v>0</v>
      </c>
      <c r="M38" s="44" t="str">
        <f t="shared" ref="M38:M39" si="19">IF(COUNTBLANK(D38:H38)=4,1,"")</f>
        <v/>
      </c>
      <c r="N38" s="73">
        <f t="shared" si="1"/>
        <v>0.35</v>
      </c>
      <c r="O38" s="75">
        <f t="shared" ref="O38:O39" si="20">IF(N38=0,0,J38/SUM(N$37:N$39))</f>
        <v>0.35</v>
      </c>
      <c r="Q38" s="43">
        <f t="shared" ref="Q38:Q39" si="21">IF(D38="",IF(E38&lt;&gt;"",0.02,(L38/(J38*J$36*20))),"")</f>
        <v>0</v>
      </c>
    </row>
    <row r="39" spans="1:17" s="42" customFormat="1" ht="25.5" customHeight="1" thickBot="1" x14ac:dyDescent="0.3">
      <c r="A39" s="120"/>
      <c r="B39" s="123"/>
      <c r="C39" s="87" t="s">
        <v>79</v>
      </c>
      <c r="D39" s="88"/>
      <c r="E39" s="88"/>
      <c r="F39" s="88"/>
      <c r="G39" s="88"/>
      <c r="H39" s="89"/>
      <c r="I39" s="19" t="str">
        <f t="shared" si="16"/>
        <v>◄</v>
      </c>
      <c r="J39" s="53">
        <v>0.3</v>
      </c>
      <c r="K39" s="3"/>
      <c r="L39" s="20">
        <f t="shared" si="18"/>
        <v>0</v>
      </c>
      <c r="M39" s="44" t="str">
        <f t="shared" si="19"/>
        <v/>
      </c>
      <c r="N39" s="73">
        <f t="shared" si="1"/>
        <v>0.3</v>
      </c>
      <c r="O39" s="75">
        <f t="shared" si="20"/>
        <v>0.3</v>
      </c>
      <c r="Q39" s="43">
        <f t="shared" si="21"/>
        <v>0</v>
      </c>
    </row>
    <row r="40" spans="1:17" ht="31.5" customHeight="1" thickBot="1" x14ac:dyDescent="0.3">
      <c r="C40" s="145" t="s">
        <v>3</v>
      </c>
      <c r="D40" s="145"/>
      <c r="E40" s="145"/>
      <c r="F40" s="145"/>
      <c r="G40" s="145"/>
      <c r="H40" s="145"/>
      <c r="I40" s="19"/>
      <c r="J40" s="47">
        <f>SUM(N4:N13)*J3+SUM(N15:N16)*J14+SUM(N18:N24)*J17+SUM(N26:N35)*J25+SUM(N37:N39)*J36</f>
        <v>0.99999999999999989</v>
      </c>
      <c r="K40" s="42"/>
      <c r="L40" s="46" t="s">
        <v>12</v>
      </c>
      <c r="M40" s="21"/>
    </row>
    <row r="41" spans="1:17" ht="15.75" thickBot="1" x14ac:dyDescent="0.3">
      <c r="B41" s="22"/>
      <c r="C41" s="23"/>
      <c r="D41" s="24" t="s">
        <v>4</v>
      </c>
      <c r="E41" s="25"/>
      <c r="F41" s="146">
        <f>(L3+L14+L17+L25+L36)/(N3+N14+N17+N25+N36)</f>
        <v>0</v>
      </c>
      <c r="G41" s="147"/>
      <c r="H41" s="148" t="s">
        <v>5</v>
      </c>
      <c r="I41" s="148"/>
      <c r="J41" s="149"/>
      <c r="K41" s="26"/>
      <c r="L41" s="17"/>
      <c r="M41" s="18"/>
      <c r="N41" s="18"/>
      <c r="P41" s="17"/>
      <c r="Q41" s="18"/>
    </row>
    <row r="42" spans="1:17" ht="21.75" thickBot="1" x14ac:dyDescent="0.3">
      <c r="B42" s="22"/>
      <c r="C42" s="23"/>
      <c r="D42" s="27" t="s">
        <v>6</v>
      </c>
      <c r="E42" s="25"/>
      <c r="F42" s="150"/>
      <c r="G42" s="151"/>
      <c r="H42" s="152" t="s">
        <v>7</v>
      </c>
      <c r="I42" s="152"/>
      <c r="J42" s="153"/>
      <c r="K42" s="41"/>
      <c r="L42" s="17"/>
      <c r="M42" s="18"/>
      <c r="N42" s="18"/>
      <c r="P42" s="17"/>
      <c r="Q42" s="18"/>
    </row>
    <row r="43" spans="1:17" ht="15.75" thickBot="1" x14ac:dyDescent="0.3">
      <c r="B43" s="132"/>
      <c r="C43" s="132"/>
      <c r="D43" s="132"/>
      <c r="E43" s="132"/>
      <c r="F43" s="132"/>
      <c r="G43" s="132"/>
      <c r="H43" s="132"/>
      <c r="I43" s="132"/>
      <c r="J43" s="132"/>
      <c r="K43" s="26"/>
      <c r="L43" s="17"/>
      <c r="M43" s="18"/>
      <c r="N43" s="18"/>
      <c r="P43" s="17"/>
      <c r="Q43" s="18"/>
    </row>
    <row r="44" spans="1:17" ht="21.75" customHeight="1" x14ac:dyDescent="0.25">
      <c r="B44" s="133" t="s">
        <v>8</v>
      </c>
      <c r="C44" s="134"/>
      <c r="D44" s="135"/>
      <c r="E44" s="28"/>
      <c r="F44" s="136" t="s">
        <v>9</v>
      </c>
      <c r="G44" s="137"/>
      <c r="H44" s="137"/>
      <c r="I44" s="137"/>
      <c r="J44" s="138"/>
      <c r="K44" s="26"/>
      <c r="L44" s="17"/>
      <c r="M44" s="18"/>
      <c r="N44" s="18"/>
      <c r="P44" s="17"/>
      <c r="Q44" s="18"/>
    </row>
    <row r="45" spans="1:17" ht="40.5" customHeight="1" thickBot="1" x14ac:dyDescent="0.3">
      <c r="B45" s="139"/>
      <c r="C45" s="140"/>
      <c r="D45" s="141"/>
      <c r="E45" s="28"/>
      <c r="F45" s="142"/>
      <c r="G45" s="143"/>
      <c r="H45" s="143"/>
      <c r="I45" s="143"/>
      <c r="J45" s="144"/>
      <c r="K45" s="26"/>
      <c r="L45" s="17"/>
      <c r="M45" s="18"/>
      <c r="N45" s="18"/>
      <c r="P45" s="17"/>
      <c r="Q45" s="18"/>
    </row>
    <row r="46" spans="1:17" ht="15.75" thickBot="1" x14ac:dyDescent="0.3">
      <c r="B46" s="29"/>
      <c r="C46" s="28"/>
      <c r="D46" s="28"/>
      <c r="E46" s="30"/>
      <c r="F46" s="30"/>
      <c r="G46" s="30"/>
      <c r="H46" s="30"/>
      <c r="I46" s="30"/>
      <c r="J46" s="30"/>
      <c r="K46" s="26"/>
      <c r="L46" s="17"/>
      <c r="M46" s="18"/>
      <c r="N46" s="18"/>
      <c r="P46" s="17"/>
      <c r="Q46" s="18"/>
    </row>
    <row r="47" spans="1:17" ht="22.5" customHeight="1" x14ac:dyDescent="0.25">
      <c r="B47" s="126" t="s">
        <v>10</v>
      </c>
      <c r="C47" s="127"/>
      <c r="D47" s="31" t="s">
        <v>11</v>
      </c>
      <c r="E47" s="32"/>
      <c r="F47"/>
      <c r="I47" s="33"/>
      <c r="J47" s="17"/>
      <c r="K47" s="26"/>
      <c r="L47" s="17"/>
      <c r="M47" s="18"/>
      <c r="N47" s="18"/>
      <c r="P47" s="17"/>
      <c r="Q47" s="18"/>
    </row>
    <row r="48" spans="1:17" x14ac:dyDescent="0.25">
      <c r="B48" s="34"/>
      <c r="C48" s="35"/>
      <c r="D48" s="36"/>
      <c r="E48" s="37"/>
      <c r="F48"/>
      <c r="I48" s="33"/>
      <c r="J48" s="17"/>
      <c r="K48" s="26"/>
      <c r="L48" s="17"/>
      <c r="M48" s="18"/>
      <c r="N48" s="18"/>
      <c r="P48" s="17"/>
      <c r="Q48" s="18"/>
    </row>
    <row r="49" spans="1:18" s="18" customFormat="1" x14ac:dyDescent="0.25">
      <c r="A49" s="43"/>
      <c r="B49" s="34"/>
      <c r="C49" s="35"/>
      <c r="D49" s="36"/>
      <c r="E49" s="37"/>
      <c r="F49" s="38"/>
      <c r="G49" s="38"/>
      <c r="H49" s="38"/>
      <c r="I49" s="38"/>
      <c r="J49" s="38"/>
      <c r="K49" s="26"/>
      <c r="L49" s="17"/>
      <c r="O49" s="76"/>
      <c r="P49" s="17"/>
      <c r="R49"/>
    </row>
    <row r="50" spans="1:18" s="18" customFormat="1" ht="15.75" thickBot="1" x14ac:dyDescent="0.3">
      <c r="A50" s="43"/>
      <c r="B50" s="128"/>
      <c r="C50" s="129"/>
      <c r="D50" s="39"/>
      <c r="E50" s="37"/>
      <c r="F50" s="130" t="s">
        <v>83</v>
      </c>
      <c r="G50" s="131"/>
      <c r="H50" s="131"/>
      <c r="I50" s="131"/>
      <c r="J50" s="131"/>
      <c r="K50" s="26"/>
      <c r="L50" s="17"/>
      <c r="O50" s="76"/>
      <c r="P50" s="17"/>
      <c r="R50"/>
    </row>
  </sheetData>
  <mergeCells count="43">
    <mergeCell ref="B17:H17"/>
    <mergeCell ref="A4:A7"/>
    <mergeCell ref="A20:A21"/>
    <mergeCell ref="B20:B21"/>
    <mergeCell ref="A23:A24"/>
    <mergeCell ref="B23:B24"/>
    <mergeCell ref="A11:A13"/>
    <mergeCell ref="B11:B13"/>
    <mergeCell ref="B14:H14"/>
    <mergeCell ref="B15:B16"/>
    <mergeCell ref="A15:A16"/>
    <mergeCell ref="O1:O2"/>
    <mergeCell ref="D1:H1"/>
    <mergeCell ref="B3:H3"/>
    <mergeCell ref="B4:B7"/>
    <mergeCell ref="A8:A10"/>
    <mergeCell ref="B8:B10"/>
    <mergeCell ref="A1:B1"/>
    <mergeCell ref="A2:B2"/>
    <mergeCell ref="N1:N2"/>
    <mergeCell ref="C40:H40"/>
    <mergeCell ref="F41:G41"/>
    <mergeCell ref="H41:J41"/>
    <mergeCell ref="F42:G42"/>
    <mergeCell ref="H42:J42"/>
    <mergeCell ref="B47:C47"/>
    <mergeCell ref="B50:C50"/>
    <mergeCell ref="F50:J50"/>
    <mergeCell ref="B43:J43"/>
    <mergeCell ref="B44:D44"/>
    <mergeCell ref="F44:J44"/>
    <mergeCell ref="B45:D45"/>
    <mergeCell ref="F45:J45"/>
    <mergeCell ref="A34:A35"/>
    <mergeCell ref="B34:B35"/>
    <mergeCell ref="B25:H25"/>
    <mergeCell ref="B36:H36"/>
    <mergeCell ref="A37:A39"/>
    <mergeCell ref="B37:B39"/>
    <mergeCell ref="A30:A33"/>
    <mergeCell ref="B30:B33"/>
    <mergeCell ref="A26:A29"/>
    <mergeCell ref="B26:B29"/>
  </mergeCells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U61 détails compétences</vt:lpstr>
      <vt:lpstr>U61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Monin Thierry</dc:creator>
  <cp:lastModifiedBy>Girard Bruno</cp:lastModifiedBy>
  <dcterms:created xsi:type="dcterms:W3CDTF">2013-05-19T17:00:32Z</dcterms:created>
  <dcterms:modified xsi:type="dcterms:W3CDTF">2023-01-13T11:24:06Z</dcterms:modified>
</cp:coreProperties>
</file>