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Girard\Documents\BTS\BTS MEC\2023\Circulaire 2023\"/>
    </mc:Choice>
  </mc:AlternateContent>
  <xr:revisionPtr revIDLastSave="0" documentId="13_ncr:1_{4AD24C69-0F62-4E46-AA17-1BF6F42A39A7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U51 détails compétences" sheetId="9" r:id="rId1"/>
    <sheet name="U51SP" sheetId="8" r:id="rId2"/>
  </sheets>
  <calcPr calcId="191029"/>
</workbook>
</file>

<file path=xl/calcChain.xml><?xml version="1.0" encoding="utf-8"?>
<calcChain xmlns="http://schemas.openxmlformats.org/spreadsheetml/2006/main">
  <c r="M36" i="8" l="1"/>
  <c r="N20" i="8" l="1"/>
  <c r="N27" i="8"/>
  <c r="N46" i="8"/>
  <c r="N4" i="8"/>
  <c r="O6" i="8" s="1"/>
  <c r="N5" i="8"/>
  <c r="O5" i="8" s="1"/>
  <c r="N6" i="8"/>
  <c r="N7" i="8"/>
  <c r="N8" i="8"/>
  <c r="N9" i="8"/>
  <c r="N10" i="8"/>
  <c r="N12" i="8"/>
  <c r="N13" i="8"/>
  <c r="N14" i="8"/>
  <c r="O14" i="8" s="1"/>
  <c r="N15" i="8"/>
  <c r="N16" i="8"/>
  <c r="N18" i="8"/>
  <c r="N19" i="8"/>
  <c r="N21" i="8"/>
  <c r="N22" i="8"/>
  <c r="N23" i="8"/>
  <c r="N25" i="8"/>
  <c r="N26" i="8"/>
  <c r="N28" i="8"/>
  <c r="N29" i="8"/>
  <c r="N30" i="8"/>
  <c r="N31" i="8"/>
  <c r="N32" i="8"/>
  <c r="N34" i="8"/>
  <c r="N35" i="8"/>
  <c r="L23" i="8"/>
  <c r="Q23" i="8" s="1"/>
  <c r="O23" i="8"/>
  <c r="M23" i="8"/>
  <c r="I23" i="8" s="1"/>
  <c r="L22" i="8"/>
  <c r="Q22" i="8" s="1"/>
  <c r="O22" i="8"/>
  <c r="M22" i="8"/>
  <c r="I22" i="8" s="1"/>
  <c r="L21" i="8"/>
  <c r="Q21" i="8" s="1"/>
  <c r="O21" i="8"/>
  <c r="M21" i="8"/>
  <c r="I21" i="8" s="1"/>
  <c r="L20" i="8"/>
  <c r="Q20" i="8"/>
  <c r="O20" i="8"/>
  <c r="M20" i="8"/>
  <c r="I20" i="8" s="1"/>
  <c r="L19" i="8"/>
  <c r="Q19" i="8" s="1"/>
  <c r="O19" i="8"/>
  <c r="M19" i="8"/>
  <c r="I19" i="8" s="1"/>
  <c r="L18" i="8"/>
  <c r="O18" i="8"/>
  <c r="M18" i="8"/>
  <c r="I18" i="8" s="1"/>
  <c r="O17" i="8"/>
  <c r="N17" i="8"/>
  <c r="L16" i="8"/>
  <c r="Q16" i="8" s="1"/>
  <c r="M16" i="8"/>
  <c r="I16" i="8" s="1"/>
  <c r="L15" i="8"/>
  <c r="Q15" i="8" s="1"/>
  <c r="M15" i="8"/>
  <c r="I15" i="8" s="1"/>
  <c r="L14" i="8"/>
  <c r="Q14" i="8" s="1"/>
  <c r="M14" i="8"/>
  <c r="I14" i="8" s="1"/>
  <c r="L13" i="8"/>
  <c r="Q13" i="8" s="1"/>
  <c r="M13" i="8"/>
  <c r="I13" i="8" s="1"/>
  <c r="L12" i="8"/>
  <c r="M12" i="8"/>
  <c r="I12" i="8" s="1"/>
  <c r="L10" i="8"/>
  <c r="Q10" i="8" s="1"/>
  <c r="M10" i="8"/>
  <c r="I10" i="8" s="1"/>
  <c r="L9" i="8"/>
  <c r="Q9" i="8" s="1"/>
  <c r="M9" i="8"/>
  <c r="I9" i="8" s="1"/>
  <c r="L8" i="8"/>
  <c r="Q8" i="8" s="1"/>
  <c r="M8" i="8"/>
  <c r="I8" i="8" s="1"/>
  <c r="L7" i="8"/>
  <c r="Q7" i="8" s="1"/>
  <c r="M7" i="8"/>
  <c r="I7" i="8" s="1"/>
  <c r="L6" i="8"/>
  <c r="Q6" i="8" s="1"/>
  <c r="M6" i="8"/>
  <c r="I6" i="8" s="1"/>
  <c r="L5" i="8"/>
  <c r="Q5" i="8" s="1"/>
  <c r="M5" i="8"/>
  <c r="I5" i="8" s="1"/>
  <c r="L4" i="8"/>
  <c r="M4" i="8"/>
  <c r="I4" i="8" s="1"/>
  <c r="L25" i="8"/>
  <c r="Q25" i="8" s="1"/>
  <c r="L26" i="8"/>
  <c r="Q26" i="8" s="1"/>
  <c r="L27" i="8"/>
  <c r="Q27" i="8" s="1"/>
  <c r="L28" i="8"/>
  <c r="Q28" i="8" s="1"/>
  <c r="L29" i="8"/>
  <c r="Q29" i="8" s="1"/>
  <c r="L30" i="8"/>
  <c r="Q30" i="8" s="1"/>
  <c r="L31" i="8"/>
  <c r="Q31" i="8" s="1"/>
  <c r="L32" i="8"/>
  <c r="Q32" i="8" s="1"/>
  <c r="L34" i="8"/>
  <c r="Q34" i="8" s="1"/>
  <c r="L35" i="8"/>
  <c r="Q35" i="8" s="1"/>
  <c r="N33" i="8"/>
  <c r="L37" i="8"/>
  <c r="L38" i="8"/>
  <c r="Q38" i="8" s="1"/>
  <c r="L39" i="8"/>
  <c r="Q39" i="8" s="1"/>
  <c r="N37" i="8"/>
  <c r="N38" i="8"/>
  <c r="N39" i="8"/>
  <c r="N36" i="8"/>
  <c r="L41" i="8"/>
  <c r="L42" i="8"/>
  <c r="Q42" i="8" s="1"/>
  <c r="L43" i="8"/>
  <c r="Q43" i="8" s="1"/>
  <c r="L44" i="8"/>
  <c r="Q44" i="8" s="1"/>
  <c r="L45" i="8"/>
  <c r="Q45" i="8" s="1"/>
  <c r="L46" i="8"/>
  <c r="Q46" i="8" s="1"/>
  <c r="L47" i="8"/>
  <c r="Q47" i="8" s="1"/>
  <c r="L48" i="8"/>
  <c r="Q48" i="8" s="1"/>
  <c r="N41" i="8"/>
  <c r="N42" i="8"/>
  <c r="N43" i="8"/>
  <c r="N44" i="8"/>
  <c r="N45" i="8"/>
  <c r="N47" i="8"/>
  <c r="N48" i="8"/>
  <c r="N40" i="8"/>
  <c r="M37" i="8"/>
  <c r="I37" i="8" s="1"/>
  <c r="O37" i="8"/>
  <c r="O38" i="8"/>
  <c r="O39" i="8"/>
  <c r="O36" i="8"/>
  <c r="O41" i="8"/>
  <c r="O42" i="8"/>
  <c r="O43" i="8"/>
  <c r="O44" i="8"/>
  <c r="O45" i="8"/>
  <c r="O46" i="8"/>
  <c r="O47" i="8"/>
  <c r="O48" i="8"/>
  <c r="O34" i="8"/>
  <c r="O35" i="8"/>
  <c r="O33" i="8"/>
  <c r="O40" i="8"/>
  <c r="M34" i="8"/>
  <c r="I34" i="8" s="1"/>
  <c r="M35" i="8"/>
  <c r="I35" i="8" s="1"/>
  <c r="M38" i="8"/>
  <c r="I38" i="8" s="1"/>
  <c r="M39" i="8"/>
  <c r="I39" i="8" s="1"/>
  <c r="M41" i="8"/>
  <c r="I41" i="8" s="1"/>
  <c r="M42" i="8"/>
  <c r="I42" i="8" s="1"/>
  <c r="M43" i="8"/>
  <c r="I43" i="8" s="1"/>
  <c r="M44" i="8"/>
  <c r="I44" i="8" s="1"/>
  <c r="M45" i="8"/>
  <c r="I45" i="8" s="1"/>
  <c r="M46" i="8"/>
  <c r="I46" i="8" s="1"/>
  <c r="M47" i="8"/>
  <c r="I47" i="8" s="1"/>
  <c r="M48" i="8"/>
  <c r="I48" i="8" s="1"/>
  <c r="M26" i="8"/>
  <c r="I26" i="8" s="1"/>
  <c r="M27" i="8"/>
  <c r="I27" i="8" s="1"/>
  <c r="M28" i="8"/>
  <c r="I28" i="8" s="1"/>
  <c r="M29" i="8"/>
  <c r="I29" i="8" s="1"/>
  <c r="M30" i="8"/>
  <c r="I30" i="8" s="1"/>
  <c r="M31" i="8"/>
  <c r="I31" i="8" s="1"/>
  <c r="M32" i="8"/>
  <c r="I32" i="8" s="1"/>
  <c r="M25" i="8"/>
  <c r="I25" i="8" s="1"/>
  <c r="L36" i="8" l="1"/>
  <c r="L17" i="8"/>
  <c r="Q18" i="8"/>
  <c r="L11" i="8"/>
  <c r="Q12" i="8"/>
  <c r="L3" i="8"/>
  <c r="Q4" i="8"/>
  <c r="Q37" i="8"/>
  <c r="O13" i="8"/>
  <c r="O12" i="8"/>
  <c r="O4" i="8"/>
  <c r="J50" i="8"/>
  <c r="O31" i="8"/>
  <c r="O29" i="8"/>
  <c r="O28" i="8"/>
  <c r="O27" i="8"/>
  <c r="O26" i="8"/>
  <c r="N24" i="8"/>
  <c r="O24" i="8"/>
  <c r="O25" i="8"/>
  <c r="O32" i="8"/>
  <c r="O30" i="8"/>
  <c r="L40" i="8"/>
  <c r="Q41" i="8"/>
  <c r="L33" i="8"/>
  <c r="L24" i="8"/>
  <c r="N11" i="8"/>
  <c r="O15" i="8"/>
  <c r="O16" i="8"/>
  <c r="O11" i="8"/>
  <c r="O3" i="8"/>
  <c r="O9" i="8"/>
  <c r="N3" i="8"/>
  <c r="O7" i="8"/>
  <c r="O8" i="8"/>
  <c r="O10" i="8"/>
  <c r="F51" i="8" l="1"/>
</calcChain>
</file>

<file path=xl/sharedStrings.xml><?xml version="1.0" encoding="utf-8"?>
<sst xmlns="http://schemas.openxmlformats.org/spreadsheetml/2006/main" count="164" uniqueCount="105">
  <si>
    <t>C9</t>
  </si>
  <si>
    <t>C10</t>
  </si>
  <si>
    <t>C11</t>
  </si>
  <si>
    <t>C12</t>
  </si>
  <si>
    <t>C13</t>
  </si>
  <si>
    <t>C14</t>
  </si>
  <si>
    <t>C15</t>
  </si>
  <si>
    <t>Compétences évaluées</t>
  </si>
  <si>
    <t>Note Brute</t>
  </si>
  <si>
    <t xml:space="preserve">ATTENTION, si le symbole ◄ apparait dans cette colonne c'est qu'il n'y a pas ou qu'il y a plus d'une valeur donnée à l'indicateur, il faut alors choisir laquelle retenir         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</si>
  <si>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</si>
  <si>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</si>
  <si>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</si>
  <si>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</si>
  <si>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</si>
  <si>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</si>
  <si>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</si>
  <si>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</si>
  <si>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t>BTS MEC
Fiche d'évaluation</t>
  </si>
  <si>
    <t>Participer à un travail collaboratif</t>
  </si>
  <si>
    <t>C9-1</t>
  </si>
  <si>
    <t>C9-2</t>
  </si>
  <si>
    <t>Suivre un protocole de collaboration BIM</t>
  </si>
  <si>
    <t>Définir les ouvrages</t>
  </si>
  <si>
    <t>C10-1</t>
  </si>
  <si>
    <t>Choisir des solutions techniques</t>
  </si>
  <si>
    <t>C10-2</t>
  </si>
  <si>
    <t>Délimiter l'action des entreprises</t>
  </si>
  <si>
    <t>C10-3</t>
  </si>
  <si>
    <t>Rédiger un document descriptif</t>
  </si>
  <si>
    <t>Estimer le prix de l'ouvrage</t>
  </si>
  <si>
    <t>C11-1</t>
  </si>
  <si>
    <t>Estimer le coût des travaux</t>
  </si>
  <si>
    <t>C11-2</t>
  </si>
  <si>
    <t>Estimer le coût global</t>
  </si>
  <si>
    <t>C11-3</t>
  </si>
  <si>
    <t>Contrôler les coûts</t>
  </si>
  <si>
    <t>Intégrer la dimension économique de la prévention</t>
  </si>
  <si>
    <t>Finaliser une proposition commerciale</t>
  </si>
  <si>
    <t>C14-1</t>
  </si>
  <si>
    <t>Appliquer la stratégie commerciale</t>
  </si>
  <si>
    <t>C14-2</t>
  </si>
  <si>
    <t>Rédiger des documents contractuels</t>
  </si>
  <si>
    <t>C15-1</t>
  </si>
  <si>
    <t>Ordonnancer les tâches</t>
  </si>
  <si>
    <t>C15-2</t>
  </si>
  <si>
    <t>C15-3</t>
  </si>
  <si>
    <t>Exploiter un planning</t>
  </si>
  <si>
    <t>C15-4</t>
  </si>
  <si>
    <t>Revues de projet (RP)</t>
  </si>
  <si>
    <t>Soutenance de projet (SP)</t>
  </si>
  <si>
    <t>Échanger avec les parties concernées</t>
  </si>
  <si>
    <t>GR</t>
  </si>
  <si>
    <t>IND</t>
  </si>
  <si>
    <t xml:space="preserve">Établir le coût de revient des ouvrages </t>
  </si>
  <si>
    <t>Établir et exploiter un planning</t>
  </si>
  <si>
    <t>Établir un planning</t>
  </si>
  <si>
    <t>Établir un planning 4D</t>
  </si>
  <si>
    <r>
      <t>SOUS-É</t>
    </r>
    <r>
      <rPr>
        <b/>
        <sz val="14"/>
        <color rgb="FF000000"/>
        <rFont val="Calibri"/>
        <family val="2"/>
      </rPr>
      <t>PREUVE E51</t>
    </r>
  </si>
  <si>
    <t>Les formats d'échange sont adaptés.</t>
  </si>
  <si>
    <t>Les interlocuteurs sont sollicités, leurs échanges sont pris en compte.</t>
  </si>
  <si>
    <t>Les interlocuteurs du processus BIM sont identifiés.</t>
  </si>
  <si>
    <t>Le niveau de collaboration BIM est précisé.</t>
  </si>
  <si>
    <t>Le protocole de collaboration correspond à la phase du projet.</t>
  </si>
  <si>
    <t>Les livrables issus du protocole BIM sont définis.</t>
  </si>
  <si>
    <t>Le protocole de collaboration est respecté.</t>
  </si>
  <si>
    <t>Les produits et procédés constructifs sont conformes au regard des réglementations et du cahier des charges.</t>
  </si>
  <si>
    <t>L'allotissement est défini.</t>
  </si>
  <si>
    <t>Les interfaces et limites de prestations sont définies et rédigées.</t>
  </si>
  <si>
    <t>La localisation de chaque ouvrage est précise.</t>
  </si>
  <si>
    <t>La description est formalisée de façon adaptée à l’avancement du projet.</t>
  </si>
  <si>
    <t>Le choix de la méthode et la forme du livrable sont adaptés à l’avancement du projet.</t>
  </si>
  <si>
    <t>Les prix sont adaptés au contexte de l’opération.</t>
  </si>
  <si>
    <t>La date de référence et la période ont été définies.</t>
  </si>
  <si>
    <t>Les coûts sont évalués tout au long du cycle de vie.</t>
  </si>
  <si>
    <t>La qualité environnementale est prise en compte.</t>
  </si>
  <si>
    <t>L'estimation est vérifiée au regard du programme ou des évaluations antérieures.</t>
  </si>
  <si>
    <t>L’impact économique du mode opératoire chantier est évalué (planning, matériels, contraintes de sites).</t>
  </si>
  <si>
    <t>Des choix techniques éventuellement alternatifs sont proposés et arrêtés tout en restant conformes aux exigences.</t>
  </si>
  <si>
    <t>Les fournisseurs et les sous-traitants sont consultés et les offres proposées sont vérifiées et comparées.</t>
  </si>
  <si>
    <t>Les sous détails sont établis.</t>
  </si>
  <si>
    <t>Le planning prévisionnel est utilisé et adapté.</t>
  </si>
  <si>
    <t>Les différents constituants du cout de revient sont déterminés.</t>
  </si>
  <si>
    <t>Les différents constituants du cout de revient sont amortis judicieusement en fonction de l'opération.</t>
  </si>
  <si>
    <t>Le cout de revient est établi.</t>
  </si>
  <si>
    <t>Les coûts d’investissement d’une solution de prévention sont pris en compte et ses conséquences sur la productivité sont estimées.</t>
  </si>
  <si>
    <t>L’impact sur la performance de l’entreprise est intégré au coût de revient de l’opération.</t>
  </si>
  <si>
    <t>Les conditions du marché sont analysées et le prix de vente définitif est arrêté.</t>
  </si>
  <si>
    <t>La DPGF, le DQE ou le BPU est formalisé dans le respect du règlement de la consultation.</t>
  </si>
  <si>
    <t>Le mémoire technique est rédigé et prend en compte les spécificités de l’opération pour le lot étudié.</t>
  </si>
  <si>
    <t>Les tâches sont correctement décomposées en fonction de la phase du projet.</t>
  </si>
  <si>
    <t>Les contraintes de planification, les interfaces entre ouvrages sont prises en compte et l'ordonnancement est cohérent.</t>
  </si>
  <si>
    <t>Les durées des tâches sont définies.</t>
  </si>
  <si>
    <t>La présentation du planning est claire et exploitable.</t>
  </si>
  <si>
    <t>Les moyens matériels et humains nécessaires au respect des durées d'exécution du planning sont définis.</t>
  </si>
  <si>
    <t>La maquette BIM est enrichie des éléments du planning.</t>
  </si>
  <si>
    <t>Le déroulement du projet est simulé.</t>
  </si>
  <si>
    <t>Le planning est optimisé.</t>
  </si>
  <si>
    <t>Critères d'évaluation</t>
  </si>
  <si>
    <t>Poids réel des compétences et critères évalués</t>
  </si>
  <si>
    <t>Poids effectif selon critère non évalué
NON UTILISEE ICI</t>
  </si>
  <si>
    <t>Evalué ?
X si non</t>
  </si>
  <si>
    <t>Vérifier que ce % &gt;= 50%</t>
  </si>
  <si>
    <t>x</t>
  </si>
  <si>
    <r>
      <rPr>
        <b/>
        <sz val="16"/>
        <color theme="1"/>
        <rFont val="Calibri"/>
        <family val="2"/>
        <scheme val="minor"/>
      </rPr>
      <t>ÉPREUVE E51</t>
    </r>
    <r>
      <rPr>
        <b/>
        <sz val="20"/>
        <color theme="1"/>
        <rFont val="Calibri"/>
        <family val="2"/>
        <scheme val="minor"/>
      </rPr>
      <t xml:space="preserve">
Etude descriptive et économique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</si>
</sst>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Arial"/>
      <family val="2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sz val="10"/>
      <color theme="5" tint="0.39997558519241921"/>
      <name val="Calibri"/>
      <family val="2"/>
      <scheme val="minor"/>
    </font>
    <font>
      <sz val="11"/>
      <color theme="5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9" tint="0.399975585192419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1">
    <xf numFmtId="0" fontId="0" fillId="0" borderId="0" xfId="0"/>
    <xf numFmtId="0" fontId="2" fillId="0" borderId="0" xfId="0" applyFont="1" applyAlignment="1">
      <alignment horizontal="center" vertical="center" textRotation="90" wrapText="1"/>
    </xf>
    <xf numFmtId="0" fontId="2" fillId="0" borderId="0" xfId="0" applyFont="1"/>
    <xf numFmtId="0" fontId="0" fillId="0" borderId="0" xfId="0" applyFill="1"/>
    <xf numFmtId="0" fontId="2" fillId="0" borderId="0" xfId="0" applyFont="1" applyFill="1" applyAlignment="1"/>
    <xf numFmtId="0" fontId="0" fillId="0" borderId="0" xfId="0" applyFont="1" applyFill="1"/>
    <xf numFmtId="0" fontId="7" fillId="0" borderId="7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textRotation="90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Font="1"/>
    <xf numFmtId="0" fontId="5" fillId="0" borderId="0" xfId="0" applyFont="1"/>
    <xf numFmtId="0" fontId="11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2" fontId="2" fillId="0" borderId="3" xfId="1" applyNumberFormat="1" applyFont="1" applyFill="1" applyBorder="1"/>
    <xf numFmtId="0" fontId="5" fillId="0" borderId="0" xfId="0" applyFont="1" applyFill="1"/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9" fontId="15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vertical="top" wrapText="1"/>
      <protection locked="0"/>
    </xf>
    <xf numFmtId="0" fontId="14" fillId="0" borderId="0" xfId="0" applyFont="1" applyFill="1" applyBorder="1" applyAlignment="1" applyProtection="1">
      <alignment vertical="top" wrapText="1"/>
      <protection locked="0"/>
    </xf>
    <xf numFmtId="0" fontId="14" fillId="0" borderId="0" xfId="0" applyFont="1" applyBorder="1" applyAlignment="1" applyProtection="1">
      <alignment horizontal="center" vertical="top" wrapText="1"/>
      <protection locked="0"/>
    </xf>
    <xf numFmtId="0" fontId="20" fillId="0" borderId="0" xfId="0" applyFont="1" applyBorder="1" applyAlignment="1">
      <alignment horizontal="center" vertical="center"/>
    </xf>
    <xf numFmtId="0" fontId="0" fillId="0" borderId="0" xfId="0" applyBorder="1"/>
    <xf numFmtId="0" fontId="12" fillId="0" borderId="20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/>
    <xf numFmtId="0" fontId="12" fillId="0" borderId="21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23" xfId="0" applyFont="1" applyBorder="1" applyAlignment="1" applyProtection="1">
      <alignment horizontal="center" vertical="center"/>
      <protection locked="0"/>
    </xf>
    <xf numFmtId="2" fontId="0" fillId="2" borderId="3" xfId="0" applyNumberForma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0" fillId="0" borderId="0" xfId="0" applyBorder="1" applyAlignment="1"/>
    <xf numFmtId="2" fontId="2" fillId="0" borderId="3" xfId="1" applyNumberFormat="1" applyFont="1" applyFill="1" applyBorder="1" applyAlignment="1">
      <alignment horizontal="center" vertical="center"/>
    </xf>
    <xf numFmtId="9" fontId="22" fillId="0" borderId="0" xfId="0" applyNumberFormat="1" applyFont="1" applyBorder="1" applyAlignment="1">
      <alignment vertic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/>
    </xf>
    <xf numFmtId="9" fontId="0" fillId="0" borderId="0" xfId="0" applyNumberFormat="1"/>
    <xf numFmtId="0" fontId="0" fillId="0" borderId="0" xfId="0"/>
    <xf numFmtId="0" fontId="5" fillId="0" borderId="0" xfId="0" applyFont="1"/>
    <xf numFmtId="0" fontId="5" fillId="0" borderId="0" xfId="0" applyFont="1" applyFill="1"/>
    <xf numFmtId="9" fontId="7" fillId="0" borderId="7" xfId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0" fontId="24" fillId="0" borderId="0" xfId="0" applyFont="1"/>
    <xf numFmtId="0" fontId="25" fillId="4" borderId="29" xfId="0" applyFont="1" applyFill="1" applyBorder="1" applyAlignment="1">
      <alignment vertical="center"/>
    </xf>
    <xf numFmtId="0" fontId="28" fillId="4" borderId="29" xfId="0" applyFont="1" applyFill="1" applyBorder="1" applyAlignment="1">
      <alignment vertical="center"/>
    </xf>
    <xf numFmtId="0" fontId="28" fillId="4" borderId="29" xfId="0" applyFont="1" applyFill="1" applyBorder="1" applyAlignment="1">
      <alignment vertical="center" wrapText="1"/>
    </xf>
    <xf numFmtId="0" fontId="25" fillId="0" borderId="29" xfId="0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29" fillId="4" borderId="29" xfId="0" applyFont="1" applyFill="1" applyBorder="1" applyAlignment="1">
      <alignment vertical="center" wrapText="1"/>
    </xf>
    <xf numFmtId="0" fontId="26" fillId="0" borderId="27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 wrapText="1"/>
    </xf>
    <xf numFmtId="0" fontId="28" fillId="0" borderId="29" xfId="0" applyFont="1" applyBorder="1" applyAlignment="1">
      <alignment vertical="center" wrapText="1"/>
    </xf>
    <xf numFmtId="0" fontId="26" fillId="4" borderId="27" xfId="0" applyFont="1" applyFill="1" applyBorder="1" applyAlignment="1">
      <alignment horizontal="center" vertical="center"/>
    </xf>
    <xf numFmtId="0" fontId="26" fillId="4" borderId="29" xfId="0" applyFont="1" applyFill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8" fillId="4" borderId="29" xfId="0" applyFont="1" applyFill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4" borderId="29" xfId="0" applyFont="1" applyFill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" fillId="0" borderId="31" xfId="0" applyFont="1" applyBorder="1" applyAlignment="1">
      <alignment horizontal="justify" vertical="center" wrapText="1"/>
    </xf>
    <xf numFmtId="0" fontId="2" fillId="0" borderId="32" xfId="0" applyFont="1" applyBorder="1" applyAlignment="1">
      <alignment horizontal="justify" vertical="center" wrapText="1"/>
    </xf>
    <xf numFmtId="0" fontId="2" fillId="0" borderId="21" xfId="0" applyFont="1" applyFill="1" applyBorder="1" applyAlignment="1">
      <alignment vertical="center"/>
    </xf>
    <xf numFmtId="0" fontId="19" fillId="0" borderId="34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Fill="1" applyBorder="1"/>
    <xf numFmtId="2" fontId="2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2" fontId="2" fillId="0" borderId="3" xfId="1" applyNumberFormat="1" applyFont="1" applyFill="1" applyBorder="1" applyAlignment="1">
      <alignment vertical="center"/>
    </xf>
    <xf numFmtId="0" fontId="5" fillId="0" borderId="0" xfId="0" applyFont="1" applyAlignment="1"/>
    <xf numFmtId="0" fontId="0" fillId="0" borderId="21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2" fillId="0" borderId="50" xfId="0" applyFont="1" applyBorder="1" applyAlignment="1">
      <alignment horizontal="justify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vertical="center"/>
    </xf>
    <xf numFmtId="0" fontId="0" fillId="0" borderId="4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 wrapText="1"/>
    </xf>
    <xf numFmtId="0" fontId="2" fillId="0" borderId="55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2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15" xfId="0" applyFont="1" applyFill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4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9" fontId="2" fillId="0" borderId="31" xfId="0" applyNumberFormat="1" applyFont="1" applyFill="1" applyBorder="1"/>
    <xf numFmtId="9" fontId="2" fillId="0" borderId="32" xfId="0" applyNumberFormat="1" applyFont="1" applyFill="1" applyBorder="1"/>
    <xf numFmtId="9" fontId="2" fillId="0" borderId="50" xfId="0" applyNumberFormat="1" applyFont="1" applyFill="1" applyBorder="1"/>
    <xf numFmtId="9" fontId="0" fillId="2" borderId="7" xfId="0" applyNumberFormat="1" applyFont="1" applyFill="1" applyBorder="1" applyAlignment="1">
      <alignment horizontal="center" vertical="center"/>
    </xf>
    <xf numFmtId="9" fontId="2" fillId="0" borderId="50" xfId="0" applyNumberFormat="1" applyFont="1" applyFill="1" applyBorder="1" applyAlignment="1"/>
    <xf numFmtId="9" fontId="2" fillId="0" borderId="44" xfId="0" applyNumberFormat="1" applyFont="1" applyFill="1" applyBorder="1" applyAlignment="1"/>
    <xf numFmtId="9" fontId="2" fillId="0" borderId="52" xfId="0" applyNumberFormat="1" applyFont="1" applyFill="1" applyBorder="1"/>
    <xf numFmtId="9" fontId="2" fillId="0" borderId="44" xfId="0" applyNumberFormat="1" applyFont="1" applyFill="1" applyBorder="1"/>
    <xf numFmtId="0" fontId="30" fillId="2" borderId="8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9" fontId="2" fillId="0" borderId="31" xfId="1" applyFont="1" applyBorder="1" applyAlignment="1">
      <alignment horizontal="right"/>
    </xf>
    <xf numFmtId="9" fontId="2" fillId="0" borderId="32" xfId="1" applyFont="1" applyBorder="1" applyAlignment="1">
      <alignment horizontal="right"/>
    </xf>
    <xf numFmtId="0" fontId="0" fillId="0" borderId="38" xfId="0" applyBorder="1" applyAlignment="1">
      <alignment horizontal="center" vertical="center"/>
    </xf>
    <xf numFmtId="9" fontId="2" fillId="0" borderId="50" xfId="1" applyFont="1" applyBorder="1" applyAlignment="1">
      <alignment horizontal="right"/>
    </xf>
    <xf numFmtId="9" fontId="4" fillId="2" borderId="7" xfId="1" applyFont="1" applyFill="1" applyBorder="1" applyAlignment="1">
      <alignment horizontal="right" vertical="center" wrapText="1"/>
    </xf>
    <xf numFmtId="9" fontId="2" fillId="0" borderId="32" xfId="1" applyFont="1" applyFill="1" applyBorder="1" applyAlignment="1">
      <alignment horizontal="right"/>
    </xf>
    <xf numFmtId="9" fontId="13" fillId="5" borderId="3" xfId="1" applyFont="1" applyFill="1" applyBorder="1"/>
    <xf numFmtId="9" fontId="13" fillId="0" borderId="3" xfId="1" applyFont="1" applyFill="1" applyBorder="1"/>
    <xf numFmtId="0" fontId="31" fillId="0" borderId="0" xfId="0" applyFont="1" applyAlignment="1">
      <alignment horizontal="center" vertical="center" wrapText="1"/>
    </xf>
    <xf numFmtId="0" fontId="23" fillId="0" borderId="11" xfId="0" applyFont="1" applyFill="1" applyBorder="1" applyAlignment="1">
      <alignment horizontal="center"/>
    </xf>
    <xf numFmtId="0" fontId="12" fillId="0" borderId="38" xfId="0" applyFont="1" applyFill="1" applyBorder="1" applyAlignment="1">
      <alignment horizontal="left" vertical="center" wrapText="1"/>
    </xf>
    <xf numFmtId="0" fontId="19" fillId="0" borderId="40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2" fontId="34" fillId="0" borderId="3" xfId="0" applyNumberFormat="1" applyFont="1" applyFill="1" applyBorder="1" applyAlignment="1">
      <alignment horizontal="center"/>
    </xf>
    <xf numFmtId="0" fontId="34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0" fillId="0" borderId="19" xfId="0" applyFont="1" applyBorder="1" applyAlignment="1">
      <alignment horizontal="center" vertical="center"/>
    </xf>
    <xf numFmtId="0" fontId="26" fillId="4" borderId="30" xfId="0" applyFont="1" applyFill="1" applyBorder="1" applyAlignment="1">
      <alignment horizontal="center" vertical="center" wrapText="1"/>
    </xf>
    <xf numFmtId="0" fontId="26" fillId="4" borderId="28" xfId="0" applyFont="1" applyFill="1" applyBorder="1" applyAlignment="1">
      <alignment horizontal="center" vertical="center" wrapText="1"/>
    </xf>
    <xf numFmtId="0" fontId="26" fillId="4" borderId="27" xfId="0" applyFont="1" applyFill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 wrapText="1"/>
    </xf>
    <xf numFmtId="0" fontId="19" fillId="0" borderId="34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left" vertical="center" wrapText="1"/>
    </xf>
    <xf numFmtId="0" fontId="12" fillId="0" borderId="37" xfId="0" applyFont="1" applyFill="1" applyBorder="1" applyAlignment="1">
      <alignment horizontal="left" vertical="center" wrapText="1"/>
    </xf>
    <xf numFmtId="0" fontId="12" fillId="0" borderId="38" xfId="0" applyFont="1" applyFill="1" applyBorder="1" applyAlignment="1">
      <alignment horizontal="left" vertical="center" wrapText="1"/>
    </xf>
    <xf numFmtId="0" fontId="30" fillId="2" borderId="51" xfId="0" applyFont="1" applyFill="1" applyBorder="1" applyAlignment="1">
      <alignment horizontal="left" vertical="center" wrapText="1"/>
    </xf>
    <xf numFmtId="0" fontId="30" fillId="2" borderId="9" xfId="0" applyFont="1" applyFill="1" applyBorder="1" applyAlignment="1">
      <alignment horizontal="left" vertical="center" wrapText="1"/>
    </xf>
    <xf numFmtId="0" fontId="30" fillId="2" borderId="10" xfId="0" applyFont="1" applyFill="1" applyBorder="1" applyAlignment="1">
      <alignment horizontal="left" vertical="center" wrapText="1"/>
    </xf>
    <xf numFmtId="0" fontId="19" fillId="0" borderId="40" xfId="0" applyFont="1" applyFill="1" applyBorder="1" applyAlignment="1">
      <alignment horizontal="center" vertical="center"/>
    </xf>
    <xf numFmtId="0" fontId="19" fillId="0" borderId="41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left" vertical="center" wrapText="1"/>
    </xf>
    <xf numFmtId="0" fontId="19" fillId="0" borderId="39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0" fontId="2" fillId="0" borderId="43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left" vertical="center"/>
    </xf>
    <xf numFmtId="0" fontId="12" fillId="0" borderId="43" xfId="0" applyFont="1" applyFill="1" applyBorder="1" applyAlignment="1">
      <alignment horizontal="left" vertical="center"/>
    </xf>
    <xf numFmtId="0" fontId="19" fillId="0" borderId="53" xfId="0" applyFont="1" applyFill="1" applyBorder="1" applyAlignment="1">
      <alignment horizontal="center" vertical="center"/>
    </xf>
    <xf numFmtId="0" fontId="2" fillId="0" borderId="54" xfId="0" applyFont="1" applyFill="1" applyBorder="1" applyAlignment="1">
      <alignment horizontal="left" vertical="center"/>
    </xf>
    <xf numFmtId="0" fontId="2" fillId="0" borderId="38" xfId="0" applyFont="1" applyFill="1" applyBorder="1" applyAlignment="1">
      <alignment horizontal="left" vertical="center"/>
    </xf>
    <xf numFmtId="0" fontId="2" fillId="0" borderId="40" xfId="0" applyFont="1" applyBorder="1" applyAlignment="1">
      <alignment horizontal="center" vertical="center" textRotation="90" wrapText="1"/>
    </xf>
    <xf numFmtId="0" fontId="2" fillId="0" borderId="34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center" vertical="center" textRotation="90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17" fillId="0" borderId="8" xfId="0" applyNumberFormat="1" applyFont="1" applyBorder="1" applyAlignment="1" applyProtection="1">
      <alignment horizontal="center" vertical="center"/>
      <protection locked="0"/>
    </xf>
    <xf numFmtId="164" fontId="17" fillId="0" borderId="9" xfId="0" applyNumberFormat="1" applyFont="1" applyBorder="1" applyAlignment="1" applyProtection="1">
      <alignment horizontal="center" vertical="center"/>
      <protection locked="0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0" fillId="0" borderId="22" xfId="0" applyFont="1" applyBorder="1"/>
    <xf numFmtId="14" fontId="21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4" fillId="0" borderId="15" xfId="0" applyFont="1" applyBorder="1" applyAlignment="1" applyProtection="1">
      <alignment horizontal="center" vertical="top" wrapText="1"/>
      <protection locked="0"/>
    </xf>
    <xf numFmtId="0" fontId="14" fillId="0" borderId="16" xfId="0" applyFont="1" applyBorder="1" applyAlignment="1" applyProtection="1">
      <alignment horizontal="center" vertical="top" wrapText="1"/>
      <protection locked="0"/>
    </xf>
    <xf numFmtId="0" fontId="14" fillId="0" borderId="17" xfId="0" applyFont="1" applyBorder="1" applyAlignment="1" applyProtection="1">
      <alignment horizontal="center" vertical="top" wrapText="1"/>
      <protection locked="0"/>
    </xf>
    <xf numFmtId="14" fontId="15" fillId="0" borderId="15" xfId="0" applyNumberFormat="1" applyFont="1" applyBorder="1" applyAlignment="1" applyProtection="1">
      <alignment horizontal="center" vertical="center"/>
      <protection locked="0"/>
    </xf>
    <xf numFmtId="14" fontId="15" fillId="0" borderId="16" xfId="0" applyNumberFormat="1" applyFont="1" applyBorder="1" applyAlignment="1" applyProtection="1">
      <alignment horizontal="center" vertical="center"/>
      <protection locked="0"/>
    </xf>
    <xf numFmtId="14" fontId="15" fillId="0" borderId="17" xfId="0" applyNumberFormat="1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870021682072346E-2"/>
          <c:y val="5.6558808295483183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U51SP!$Q$25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U51SP!$Q$25:$Q$32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3-4C07-8BE8-5382C1C1C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16832"/>
        <c:axId val="149818368"/>
      </c:barChart>
      <c:catAx>
        <c:axId val="149816832"/>
        <c:scaling>
          <c:orientation val="maxMin"/>
        </c:scaling>
        <c:delete val="1"/>
        <c:axPos val="l"/>
        <c:majorTickMark val="out"/>
        <c:minorTickMark val="none"/>
        <c:tickLblPos val="nextTo"/>
        <c:crossAx val="149818368"/>
        <c:crosses val="autoZero"/>
        <c:auto val="1"/>
        <c:lblAlgn val="ctr"/>
        <c:lblOffset val="100"/>
        <c:noMultiLvlLbl val="0"/>
      </c:catAx>
      <c:valAx>
        <c:axId val="1498183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8168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U51SP!$Q$41:$Q$48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D3-49A5-AFC1-4C542F232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09344"/>
        <c:axId val="150010880"/>
      </c:barChart>
      <c:catAx>
        <c:axId val="150009344"/>
        <c:scaling>
          <c:orientation val="maxMin"/>
        </c:scaling>
        <c:delete val="1"/>
        <c:axPos val="l"/>
        <c:majorTickMark val="out"/>
        <c:minorTickMark val="none"/>
        <c:tickLblPos val="nextTo"/>
        <c:crossAx val="150010880"/>
        <c:crosses val="autoZero"/>
        <c:auto val="1"/>
        <c:lblAlgn val="ctr"/>
        <c:lblOffset val="100"/>
        <c:noMultiLvlLbl val="0"/>
      </c:catAx>
      <c:valAx>
        <c:axId val="15001088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5000934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U51SP!$Q$37:$Q$39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9-49F5-A013-D8A05E5DA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446528"/>
        <c:axId val="203460608"/>
      </c:barChart>
      <c:catAx>
        <c:axId val="203446528"/>
        <c:scaling>
          <c:orientation val="maxMin"/>
        </c:scaling>
        <c:delete val="1"/>
        <c:axPos val="l"/>
        <c:majorTickMark val="out"/>
        <c:minorTickMark val="none"/>
        <c:tickLblPos val="nextTo"/>
        <c:crossAx val="203460608"/>
        <c:crosses val="autoZero"/>
        <c:auto val="1"/>
        <c:lblAlgn val="ctr"/>
        <c:lblOffset val="100"/>
        <c:noMultiLvlLbl val="0"/>
      </c:catAx>
      <c:valAx>
        <c:axId val="20346060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344652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U51SP!$Q$34:$Q$35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F8-477E-9D82-5EC1AEF10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467776"/>
        <c:axId val="203477760"/>
      </c:barChart>
      <c:catAx>
        <c:axId val="203467776"/>
        <c:scaling>
          <c:orientation val="maxMin"/>
        </c:scaling>
        <c:delete val="1"/>
        <c:axPos val="l"/>
        <c:majorTickMark val="out"/>
        <c:minorTickMark val="none"/>
        <c:tickLblPos val="nextTo"/>
        <c:crossAx val="203477760"/>
        <c:crosses val="autoZero"/>
        <c:auto val="1"/>
        <c:lblAlgn val="ctr"/>
        <c:lblOffset val="100"/>
        <c:noMultiLvlLbl val="0"/>
      </c:catAx>
      <c:valAx>
        <c:axId val="20347776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346777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U51SP!$Q$12:$Q$16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9-4EDB-8BD7-5F754733C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29088"/>
        <c:axId val="196734976"/>
      </c:barChart>
      <c:catAx>
        <c:axId val="196729088"/>
        <c:scaling>
          <c:orientation val="maxMin"/>
        </c:scaling>
        <c:delete val="1"/>
        <c:axPos val="l"/>
        <c:majorTickMark val="out"/>
        <c:minorTickMark val="none"/>
        <c:tickLblPos val="nextTo"/>
        <c:crossAx val="196734976"/>
        <c:crosses val="autoZero"/>
        <c:auto val="1"/>
        <c:lblAlgn val="ctr"/>
        <c:lblOffset val="100"/>
        <c:noMultiLvlLbl val="0"/>
      </c:catAx>
      <c:valAx>
        <c:axId val="1967349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72908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U51SP!$Q$18:$Q$23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AC-473B-BFA6-B83A972F3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810240"/>
        <c:axId val="196811776"/>
      </c:barChart>
      <c:catAx>
        <c:axId val="196810240"/>
        <c:scaling>
          <c:orientation val="maxMin"/>
        </c:scaling>
        <c:delete val="1"/>
        <c:axPos val="l"/>
        <c:majorTickMark val="out"/>
        <c:minorTickMark val="none"/>
        <c:tickLblPos val="nextTo"/>
        <c:crossAx val="196811776"/>
        <c:crosses val="autoZero"/>
        <c:auto val="1"/>
        <c:lblAlgn val="ctr"/>
        <c:lblOffset val="100"/>
        <c:noMultiLvlLbl val="0"/>
      </c:catAx>
      <c:valAx>
        <c:axId val="1968117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810240"/>
        <c:crossesAt val="0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81761446726123"/>
          <c:y val="1.9104169355879739E-4"/>
          <c:w val="0.88915926910410081"/>
          <c:h val="0.99434420697412829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U51SP!$Q$4:$Q$10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3A-4E5B-87C7-1DF1F9827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551232"/>
        <c:axId val="195552768"/>
      </c:barChart>
      <c:catAx>
        <c:axId val="1955512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195552768"/>
        <c:crosses val="autoZero"/>
        <c:auto val="1"/>
        <c:lblAlgn val="ctr"/>
        <c:lblOffset val="100"/>
        <c:noMultiLvlLbl val="0"/>
      </c:catAx>
      <c:valAx>
        <c:axId val="1955527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5512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108857</xdr:colOff>
      <xdr:row>0</xdr:row>
      <xdr:rowOff>81643</xdr:rowOff>
    </xdr:from>
    <xdr:to>
      <xdr:col>2</xdr:col>
      <xdr:colOff>5048250</xdr:colOff>
      <xdr:row>0</xdr:row>
      <xdr:rowOff>1292679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2785382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8</xdr:col>
      <xdr:colOff>74840</xdr:colOff>
      <xdr:row>0</xdr:row>
      <xdr:rowOff>379867</xdr:rowOff>
    </xdr:from>
    <xdr:to>
      <xdr:col>11</xdr:col>
      <xdr:colOff>723901</xdr:colOff>
      <xdr:row>0</xdr:row>
      <xdr:rowOff>1292679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9523640" y="379867"/>
          <a:ext cx="2506436" cy="912812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fr-FR" sz="11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50% des critères en poids minimum soient globalement évalués 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pour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chaque candidats individuels</a:t>
          </a:r>
          <a:r>
            <a:rPr lang="fr-FR" sz="11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.</a:t>
          </a:r>
        </a:p>
      </xdr:txBody>
    </xdr:sp>
    <xdr:clientData/>
  </xdr:twoCellAnchor>
  <xdr:twoCellAnchor>
    <xdr:from>
      <xdr:col>10</xdr:col>
      <xdr:colOff>47625</xdr:colOff>
      <xdr:row>23</xdr:row>
      <xdr:rowOff>214312</xdr:rowOff>
    </xdr:from>
    <xdr:to>
      <xdr:col>10</xdr:col>
      <xdr:colOff>923925</xdr:colOff>
      <xdr:row>32</xdr:row>
      <xdr:rowOff>11906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257970</xdr:colOff>
      <xdr:row>49</xdr:row>
      <xdr:rowOff>43655</xdr:rowOff>
    </xdr:from>
    <xdr:to>
      <xdr:col>8</xdr:col>
      <xdr:colOff>234157</xdr:colOff>
      <xdr:row>49</xdr:row>
      <xdr:rowOff>272255</xdr:rowOff>
    </xdr:to>
    <xdr:sp macro="" textlink="">
      <xdr:nvSpPr>
        <xdr:cNvPr id="10" name="Flèche à angle droi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10163970" y="8397080"/>
          <a:ext cx="271462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10</xdr:col>
      <xdr:colOff>71437</xdr:colOff>
      <xdr:row>39</xdr:row>
      <xdr:rowOff>178594</xdr:rowOff>
    </xdr:from>
    <xdr:to>
      <xdr:col>10</xdr:col>
      <xdr:colOff>971890</xdr:colOff>
      <xdr:row>48</xdr:row>
      <xdr:rowOff>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71437</xdr:colOff>
      <xdr:row>36</xdr:row>
      <xdr:rowOff>0</xdr:rowOff>
    </xdr:from>
    <xdr:to>
      <xdr:col>10</xdr:col>
      <xdr:colOff>971890</xdr:colOff>
      <xdr:row>38</xdr:row>
      <xdr:rowOff>317500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83344</xdr:colOff>
      <xdr:row>33</xdr:row>
      <xdr:rowOff>35718</xdr:rowOff>
    </xdr:from>
    <xdr:to>
      <xdr:col>10</xdr:col>
      <xdr:colOff>983797</xdr:colOff>
      <xdr:row>35</xdr:row>
      <xdr:rowOff>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142872</xdr:colOff>
      <xdr:row>49</xdr:row>
      <xdr:rowOff>95250</xdr:rowOff>
    </xdr:from>
    <xdr:to>
      <xdr:col>10</xdr:col>
      <xdr:colOff>881061</xdr:colOff>
      <xdr:row>49</xdr:row>
      <xdr:rowOff>285750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 rot="10800000">
          <a:off x="10215560" y="933450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95250</xdr:colOff>
      <xdr:row>11</xdr:row>
      <xdr:rowOff>11906</xdr:rowOff>
    </xdr:from>
    <xdr:to>
      <xdr:col>10</xdr:col>
      <xdr:colOff>971550</xdr:colOff>
      <xdr:row>16</xdr:row>
      <xdr:rowOff>11906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7A6518C6-F2A1-48C6-AB18-FA20E6C0BC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71437</xdr:colOff>
      <xdr:row>17</xdr:row>
      <xdr:rowOff>11907</xdr:rowOff>
    </xdr:from>
    <xdr:to>
      <xdr:col>10</xdr:col>
      <xdr:colOff>947737</xdr:colOff>
      <xdr:row>22</xdr:row>
      <xdr:rowOff>304800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88A9120A-35D3-4049-BAD4-25B4064601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907254</xdr:colOff>
      <xdr:row>9</xdr:row>
      <xdr:rowOff>257176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F903E3CA-5BAB-4F39-BB94-1CAD1E1E94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9"/>
  <sheetViews>
    <sheetView topLeftCell="A7" zoomScale="70" zoomScaleNormal="70" workbookViewId="0">
      <selection activeCell="E6" sqref="E6:E8"/>
    </sheetView>
  </sheetViews>
  <sheetFormatPr baseColWidth="10" defaultRowHeight="18.75" x14ac:dyDescent="0.3"/>
  <cols>
    <col min="1" max="1" width="11.42578125" style="57"/>
    <col min="2" max="2" width="11.28515625" style="57" customWidth="1"/>
    <col min="3" max="3" width="39.28515625" style="57" customWidth="1"/>
    <col min="4" max="4" width="11.42578125" style="57"/>
    <col min="5" max="5" width="49.28515625" style="57" customWidth="1"/>
    <col min="6" max="7" width="14.42578125" style="75" customWidth="1"/>
    <col min="8" max="16384" width="11.42578125" style="57"/>
  </cols>
  <sheetData>
    <row r="2" spans="2:7" ht="19.5" thickBot="1" x14ac:dyDescent="0.35"/>
    <row r="3" spans="2:7" ht="72.75" thickBot="1" x14ac:dyDescent="0.35">
      <c r="B3" s="160" t="s">
        <v>58</v>
      </c>
      <c r="C3" s="161"/>
      <c r="D3" s="161"/>
      <c r="E3" s="162"/>
      <c r="F3" s="69" t="s">
        <v>49</v>
      </c>
      <c r="G3" s="70" t="s">
        <v>50</v>
      </c>
    </row>
    <row r="4" spans="2:7" ht="42.75" customHeight="1" thickBot="1" x14ac:dyDescent="0.35">
      <c r="B4" s="155" t="s">
        <v>0</v>
      </c>
      <c r="C4" s="155" t="s">
        <v>19</v>
      </c>
      <c r="D4" s="58" t="s">
        <v>20</v>
      </c>
      <c r="E4" s="59" t="s">
        <v>51</v>
      </c>
      <c r="F4" s="71" t="s">
        <v>52</v>
      </c>
      <c r="G4" s="71"/>
    </row>
    <row r="5" spans="2:7" ht="42.75" customHeight="1" thickBot="1" x14ac:dyDescent="0.35">
      <c r="B5" s="157"/>
      <c r="C5" s="157"/>
      <c r="D5" s="58" t="s">
        <v>21</v>
      </c>
      <c r="E5" s="59" t="s">
        <v>22</v>
      </c>
      <c r="F5" s="71" t="s">
        <v>52</v>
      </c>
      <c r="G5" s="71"/>
    </row>
    <row r="6" spans="2:7" ht="42.75" customHeight="1" thickBot="1" x14ac:dyDescent="0.35">
      <c r="B6" s="158" t="s">
        <v>1</v>
      </c>
      <c r="C6" s="158" t="s">
        <v>23</v>
      </c>
      <c r="D6" s="61" t="s">
        <v>24</v>
      </c>
      <c r="E6" s="62" t="s">
        <v>25</v>
      </c>
      <c r="F6" s="72" t="s">
        <v>53</v>
      </c>
      <c r="G6" s="72"/>
    </row>
    <row r="7" spans="2:7" ht="42.75" customHeight="1" thickBot="1" x14ac:dyDescent="0.35">
      <c r="B7" s="163"/>
      <c r="C7" s="163"/>
      <c r="D7" s="61" t="s">
        <v>26</v>
      </c>
      <c r="E7" s="62" t="s">
        <v>27</v>
      </c>
      <c r="F7" s="72" t="s">
        <v>53</v>
      </c>
      <c r="G7" s="72"/>
    </row>
    <row r="8" spans="2:7" ht="42.75" customHeight="1" thickBot="1" x14ac:dyDescent="0.35">
      <c r="B8" s="159"/>
      <c r="C8" s="159"/>
      <c r="D8" s="61" t="s">
        <v>28</v>
      </c>
      <c r="E8" s="62" t="s">
        <v>29</v>
      </c>
      <c r="F8" s="72" t="s">
        <v>53</v>
      </c>
      <c r="G8" s="72"/>
    </row>
    <row r="9" spans="2:7" ht="42.75" customHeight="1" thickBot="1" x14ac:dyDescent="0.35">
      <c r="B9" s="155" t="s">
        <v>2</v>
      </c>
      <c r="C9" s="155" t="s">
        <v>30</v>
      </c>
      <c r="D9" s="58" t="s">
        <v>31</v>
      </c>
      <c r="E9" s="63" t="s">
        <v>32</v>
      </c>
      <c r="F9" s="73" t="s">
        <v>52</v>
      </c>
      <c r="G9" s="73"/>
    </row>
    <row r="10" spans="2:7" ht="42.75" customHeight="1" thickBot="1" x14ac:dyDescent="0.35">
      <c r="B10" s="156"/>
      <c r="C10" s="156"/>
      <c r="D10" s="58" t="s">
        <v>33</v>
      </c>
      <c r="E10" s="63" t="s">
        <v>34</v>
      </c>
      <c r="F10" s="73" t="s">
        <v>52</v>
      </c>
      <c r="G10" s="73"/>
    </row>
    <row r="11" spans="2:7" ht="42.75" customHeight="1" thickBot="1" x14ac:dyDescent="0.35">
      <c r="B11" s="157"/>
      <c r="C11" s="157"/>
      <c r="D11" s="58" t="s">
        <v>35</v>
      </c>
      <c r="E11" s="63" t="s">
        <v>36</v>
      </c>
      <c r="F11" s="73" t="s">
        <v>52</v>
      </c>
      <c r="G11" s="73"/>
    </row>
    <row r="12" spans="2:7" ht="42.75" customHeight="1" thickBot="1" x14ac:dyDescent="0.35">
      <c r="B12" s="64" t="s">
        <v>3</v>
      </c>
      <c r="C12" s="65" t="s">
        <v>54</v>
      </c>
      <c r="D12" s="61"/>
      <c r="E12" s="66" t="s">
        <v>54</v>
      </c>
      <c r="F12" s="74"/>
      <c r="G12" s="74" t="s">
        <v>53</v>
      </c>
    </row>
    <row r="13" spans="2:7" ht="42.75" customHeight="1" thickBot="1" x14ac:dyDescent="0.35">
      <c r="B13" s="67" t="s">
        <v>4</v>
      </c>
      <c r="C13" s="68" t="s">
        <v>37</v>
      </c>
      <c r="D13" s="58"/>
      <c r="E13" s="60" t="s">
        <v>37</v>
      </c>
      <c r="F13" s="71"/>
      <c r="G13" s="71" t="s">
        <v>53</v>
      </c>
    </row>
    <row r="14" spans="2:7" ht="42.75" customHeight="1" thickBot="1" x14ac:dyDescent="0.35">
      <c r="B14" s="158" t="s">
        <v>5</v>
      </c>
      <c r="C14" s="158" t="s">
        <v>38</v>
      </c>
      <c r="D14" s="61" t="s">
        <v>39</v>
      </c>
      <c r="E14" s="62" t="s">
        <v>40</v>
      </c>
      <c r="F14" s="72"/>
      <c r="G14" s="72" t="s">
        <v>53</v>
      </c>
    </row>
    <row r="15" spans="2:7" ht="42.75" customHeight="1" thickBot="1" x14ac:dyDescent="0.35">
      <c r="B15" s="159"/>
      <c r="C15" s="159"/>
      <c r="D15" s="61" t="s">
        <v>41</v>
      </c>
      <c r="E15" s="62" t="s">
        <v>42</v>
      </c>
      <c r="F15" s="72"/>
      <c r="G15" s="72" t="s">
        <v>53</v>
      </c>
    </row>
    <row r="16" spans="2:7" ht="42.75" customHeight="1" thickBot="1" x14ac:dyDescent="0.35">
      <c r="B16" s="155" t="s">
        <v>6</v>
      </c>
      <c r="C16" s="155" t="s">
        <v>55</v>
      </c>
      <c r="D16" s="58" t="s">
        <v>43</v>
      </c>
      <c r="E16" s="59" t="s">
        <v>44</v>
      </c>
      <c r="F16" s="71"/>
      <c r="G16" s="71" t="s">
        <v>53</v>
      </c>
    </row>
    <row r="17" spans="2:7" ht="42.75" customHeight="1" thickBot="1" x14ac:dyDescent="0.35">
      <c r="B17" s="156"/>
      <c r="C17" s="156"/>
      <c r="D17" s="58" t="s">
        <v>45</v>
      </c>
      <c r="E17" s="59" t="s">
        <v>56</v>
      </c>
      <c r="F17" s="71"/>
      <c r="G17" s="71" t="s">
        <v>53</v>
      </c>
    </row>
    <row r="18" spans="2:7" ht="42.75" customHeight="1" thickBot="1" x14ac:dyDescent="0.35">
      <c r="B18" s="156"/>
      <c r="C18" s="156"/>
      <c r="D18" s="58" t="s">
        <v>46</v>
      </c>
      <c r="E18" s="59" t="s">
        <v>47</v>
      </c>
      <c r="F18" s="71"/>
      <c r="G18" s="71" t="s">
        <v>53</v>
      </c>
    </row>
    <row r="19" spans="2:7" ht="42.75" customHeight="1" thickBot="1" x14ac:dyDescent="0.35">
      <c r="B19" s="157"/>
      <c r="C19" s="157"/>
      <c r="D19" s="58" t="s">
        <v>48</v>
      </c>
      <c r="E19" s="59" t="s">
        <v>57</v>
      </c>
      <c r="F19" s="71"/>
      <c r="G19" s="71" t="s">
        <v>53</v>
      </c>
    </row>
  </sheetData>
  <mergeCells count="11">
    <mergeCell ref="B3:E3"/>
    <mergeCell ref="B4:B5"/>
    <mergeCell ref="C4:C5"/>
    <mergeCell ref="B6:B8"/>
    <mergeCell ref="C6:C8"/>
    <mergeCell ref="B9:B11"/>
    <mergeCell ref="C9:C11"/>
    <mergeCell ref="B14:B15"/>
    <mergeCell ref="C14:C15"/>
    <mergeCell ref="B16:B19"/>
    <mergeCell ref="C16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60"/>
  <sheetViews>
    <sheetView tabSelected="1" zoomScale="68" zoomScaleNormal="100" workbookViewId="0">
      <selection activeCell="D2" sqref="D2"/>
    </sheetView>
  </sheetViews>
  <sheetFormatPr baseColWidth="10" defaultRowHeight="15" x14ac:dyDescent="0.25"/>
  <cols>
    <col min="1" max="1" width="7.140625" style="48" customWidth="1"/>
    <col min="2" max="2" width="23.28515625" style="2" customWidth="1"/>
    <col min="3" max="3" width="85" style="4" customWidth="1"/>
    <col min="4" max="4" width="10.85546875" customWidth="1"/>
    <col min="5" max="8" width="3.85546875" style="3" customWidth="1"/>
    <col min="9" max="9" width="3.85546875" style="16" customWidth="1"/>
    <col min="10" max="10" width="8.28515625" style="5" customWidth="1"/>
    <col min="11" max="11" width="15.7109375" customWidth="1"/>
    <col min="13" max="13" width="2.7109375" customWidth="1"/>
    <col min="14" max="14" width="17" customWidth="1"/>
    <col min="15" max="15" width="17.85546875" style="153" customWidth="1"/>
    <col min="16" max="16" width="4.85546875" customWidth="1"/>
    <col min="17" max="17" width="7.7109375" customWidth="1"/>
  </cols>
  <sheetData>
    <row r="1" spans="1:18" ht="108.75" customHeight="1" thickBot="1" x14ac:dyDescent="0.3">
      <c r="A1" s="182" t="s">
        <v>18</v>
      </c>
      <c r="B1" s="183"/>
      <c r="C1" s="6"/>
      <c r="D1" s="198" t="s">
        <v>104</v>
      </c>
      <c r="E1" s="199"/>
      <c r="F1" s="199"/>
      <c r="G1" s="199"/>
      <c r="H1" s="200"/>
      <c r="I1" s="13"/>
      <c r="J1" s="13"/>
      <c r="K1" s="7"/>
      <c r="L1" s="8"/>
      <c r="M1" s="17"/>
      <c r="N1" s="203" t="s">
        <v>99</v>
      </c>
      <c r="O1" s="201" t="s">
        <v>100</v>
      </c>
      <c r="Q1" s="17"/>
      <c r="R1" s="18"/>
    </row>
    <row r="2" spans="1:18" s="1" customFormat="1" ht="48.75" customHeight="1" thickBot="1" x14ac:dyDescent="0.3">
      <c r="A2" s="184" t="s">
        <v>7</v>
      </c>
      <c r="B2" s="185"/>
      <c r="C2" s="103" t="s">
        <v>98</v>
      </c>
      <c r="D2" s="9" t="s">
        <v>101</v>
      </c>
      <c r="E2" s="10">
        <v>0</v>
      </c>
      <c r="F2" s="10">
        <v>1</v>
      </c>
      <c r="G2" s="10">
        <v>2</v>
      </c>
      <c r="H2" s="41">
        <v>3</v>
      </c>
      <c r="I2" s="14"/>
      <c r="J2" s="14"/>
      <c r="K2" s="11"/>
      <c r="L2" s="20" t="s">
        <v>8</v>
      </c>
      <c r="N2" s="203"/>
      <c r="O2" s="201"/>
      <c r="R2" s="12"/>
    </row>
    <row r="3" spans="1:18" s="48" customFormat="1" ht="15.75" customHeight="1" thickBot="1" x14ac:dyDescent="0.3">
      <c r="A3" s="96" t="s">
        <v>0</v>
      </c>
      <c r="B3" s="168" t="s">
        <v>19</v>
      </c>
      <c r="C3" s="169"/>
      <c r="D3" s="169"/>
      <c r="E3" s="169"/>
      <c r="F3" s="169"/>
      <c r="G3" s="169"/>
      <c r="H3" s="170"/>
      <c r="I3" s="15"/>
      <c r="J3" s="142">
        <v>0.1</v>
      </c>
      <c r="L3" s="40">
        <f>SUM(L4:L10)</f>
        <v>0</v>
      </c>
      <c r="N3" s="144">
        <f>SUM(N4:N10)*J3</f>
        <v>0.1</v>
      </c>
      <c r="O3" s="146">
        <f>IF(SUM(N4:N10)=0,J3,0)</f>
        <v>0</v>
      </c>
    </row>
    <row r="4" spans="1:18" s="48" customFormat="1" ht="26.25" customHeight="1" x14ac:dyDescent="0.25">
      <c r="A4" s="172" t="s">
        <v>20</v>
      </c>
      <c r="B4" s="173" t="s">
        <v>51</v>
      </c>
      <c r="C4" s="92" t="s">
        <v>59</v>
      </c>
      <c r="D4" s="55"/>
      <c r="E4" s="55"/>
      <c r="F4" s="55"/>
      <c r="G4" s="55"/>
      <c r="H4" s="140"/>
      <c r="I4" s="19" t="str">
        <f t="shared" ref="I4:I10" si="0">(IF(M4="","◄",""))</f>
        <v>◄</v>
      </c>
      <c r="J4" s="141">
        <v>0.2</v>
      </c>
      <c r="L4" s="21">
        <f>(IF(F4&lt;&gt;"",1/3,0)+IF(G4&lt;&gt;"",2/3,0)+IF(H4&lt;&gt;"",1,0))*J4*J$3*20</f>
        <v>0</v>
      </c>
      <c r="M4" s="50" t="str">
        <f>IF(COUNTBLANK(D4:H4)=4,1,"")</f>
        <v/>
      </c>
      <c r="N4" s="145">
        <f t="shared" ref="N4:N10" si="1">IF(D4="",J4,0)</f>
        <v>0.2</v>
      </c>
      <c r="O4" s="147">
        <f>IF(N4=0,0,J4/SUM(N$4:N$10))</f>
        <v>0.2</v>
      </c>
      <c r="Q4" s="49">
        <f t="shared" ref="Q4:Q9" si="2">IF(D4="",IF(E4&lt;&gt;"",0.02,(L4/(J4*J$3*20))),"")</f>
        <v>0</v>
      </c>
    </row>
    <row r="5" spans="1:18" s="48" customFormat="1" ht="26.25" customHeight="1" x14ac:dyDescent="0.25">
      <c r="A5" s="171"/>
      <c r="B5" s="174"/>
      <c r="C5" s="76" t="s">
        <v>60</v>
      </c>
      <c r="D5" s="53"/>
      <c r="E5" s="53"/>
      <c r="F5" s="53"/>
      <c r="G5" s="53"/>
      <c r="H5" s="135"/>
      <c r="I5" s="19" t="str">
        <f t="shared" si="0"/>
        <v>◄</v>
      </c>
      <c r="J5" s="138">
        <v>0.1</v>
      </c>
      <c r="L5" s="21">
        <f t="shared" ref="L5:L10" si="3">(IF(F5&lt;&gt;"",1/3,0)+IF(G5&lt;&gt;"",2/3,0)+IF(H5&lt;&gt;"",1,0))*J5*J$3*20</f>
        <v>0</v>
      </c>
      <c r="M5" s="50" t="str">
        <f t="shared" ref="M5:M23" si="4">IF(COUNTBLANK(D5:H5)=4,1,"")</f>
        <v/>
      </c>
      <c r="N5" s="145">
        <f t="shared" si="1"/>
        <v>0.1</v>
      </c>
      <c r="O5" s="147">
        <f t="shared" ref="O5:O10" si="5">IF(N5=0,0,J5/SUM(N$4:N$10))</f>
        <v>0.1</v>
      </c>
      <c r="Q5" s="49">
        <f t="shared" si="2"/>
        <v>0</v>
      </c>
    </row>
    <row r="6" spans="1:18" s="48" customFormat="1" ht="26.25" customHeight="1" x14ac:dyDescent="0.25">
      <c r="A6" s="175" t="s">
        <v>21</v>
      </c>
      <c r="B6" s="177" t="s">
        <v>22</v>
      </c>
      <c r="C6" s="76" t="s">
        <v>61</v>
      </c>
      <c r="D6" s="53"/>
      <c r="E6" s="53"/>
      <c r="F6" s="53"/>
      <c r="G6" s="53"/>
      <c r="H6" s="135"/>
      <c r="I6" s="19" t="str">
        <f t="shared" si="0"/>
        <v>◄</v>
      </c>
      <c r="J6" s="138">
        <v>0.15</v>
      </c>
      <c r="L6" s="21">
        <f t="shared" si="3"/>
        <v>0</v>
      </c>
      <c r="M6" s="50" t="str">
        <f t="shared" si="4"/>
        <v/>
      </c>
      <c r="N6" s="145">
        <f t="shared" si="1"/>
        <v>0.15</v>
      </c>
      <c r="O6" s="147">
        <f t="shared" si="5"/>
        <v>0.15</v>
      </c>
      <c r="Q6" s="49">
        <f t="shared" si="2"/>
        <v>0</v>
      </c>
    </row>
    <row r="7" spans="1:18" s="48" customFormat="1" ht="26.25" customHeight="1" x14ac:dyDescent="0.25">
      <c r="A7" s="172"/>
      <c r="B7" s="173"/>
      <c r="C7" s="76" t="s">
        <v>62</v>
      </c>
      <c r="D7" s="53"/>
      <c r="E7" s="53"/>
      <c r="F7" s="53"/>
      <c r="G7" s="53"/>
      <c r="H7" s="135"/>
      <c r="I7" s="19" t="str">
        <f t="shared" si="0"/>
        <v>◄</v>
      </c>
      <c r="J7" s="138">
        <v>0.15</v>
      </c>
      <c r="L7" s="21">
        <f t="shared" si="3"/>
        <v>0</v>
      </c>
      <c r="M7" s="50" t="str">
        <f t="shared" si="4"/>
        <v/>
      </c>
      <c r="N7" s="145">
        <f t="shared" si="1"/>
        <v>0.15</v>
      </c>
      <c r="O7" s="147">
        <f t="shared" si="5"/>
        <v>0.15</v>
      </c>
      <c r="Q7" s="49">
        <f t="shared" si="2"/>
        <v>0</v>
      </c>
    </row>
    <row r="8" spans="1:18" s="48" customFormat="1" ht="26.25" customHeight="1" x14ac:dyDescent="0.25">
      <c r="A8" s="172"/>
      <c r="B8" s="173"/>
      <c r="C8" s="76" t="s">
        <v>63</v>
      </c>
      <c r="D8" s="53"/>
      <c r="E8" s="53"/>
      <c r="F8" s="53"/>
      <c r="G8" s="53"/>
      <c r="H8" s="135"/>
      <c r="I8" s="19" t="str">
        <f t="shared" si="0"/>
        <v>◄</v>
      </c>
      <c r="J8" s="138">
        <v>0.1</v>
      </c>
      <c r="L8" s="21">
        <f t="shared" si="3"/>
        <v>0</v>
      </c>
      <c r="M8" s="50" t="str">
        <f t="shared" si="4"/>
        <v/>
      </c>
      <c r="N8" s="145">
        <f t="shared" si="1"/>
        <v>0.1</v>
      </c>
      <c r="O8" s="147">
        <f t="shared" si="5"/>
        <v>0.1</v>
      </c>
      <c r="Q8" s="49">
        <f t="shared" si="2"/>
        <v>0</v>
      </c>
    </row>
    <row r="9" spans="1:18" s="48" customFormat="1" ht="26.25" customHeight="1" x14ac:dyDescent="0.25">
      <c r="A9" s="172"/>
      <c r="B9" s="173"/>
      <c r="C9" s="76" t="s">
        <v>64</v>
      </c>
      <c r="D9" s="53"/>
      <c r="E9" s="53"/>
      <c r="F9" s="53"/>
      <c r="G9" s="53"/>
      <c r="H9" s="135"/>
      <c r="I9" s="19" t="str">
        <f t="shared" si="0"/>
        <v>◄</v>
      </c>
      <c r="J9" s="138">
        <v>0.15</v>
      </c>
      <c r="L9" s="21">
        <f t="shared" si="3"/>
        <v>0</v>
      </c>
      <c r="M9" s="50" t="str">
        <f t="shared" si="4"/>
        <v/>
      </c>
      <c r="N9" s="145">
        <f t="shared" si="1"/>
        <v>0.15</v>
      </c>
      <c r="O9" s="147">
        <f t="shared" si="5"/>
        <v>0.15</v>
      </c>
      <c r="Q9" s="49">
        <f t="shared" si="2"/>
        <v>0</v>
      </c>
    </row>
    <row r="10" spans="1:18" s="48" customFormat="1" ht="26.25" customHeight="1" thickBot="1" x14ac:dyDescent="0.3">
      <c r="A10" s="176"/>
      <c r="B10" s="178"/>
      <c r="C10" s="77" t="s">
        <v>65</v>
      </c>
      <c r="D10" s="136"/>
      <c r="E10" s="136"/>
      <c r="F10" s="136"/>
      <c r="G10" s="136"/>
      <c r="H10" s="137"/>
      <c r="I10" s="19" t="str">
        <f t="shared" si="0"/>
        <v>◄</v>
      </c>
      <c r="J10" s="139">
        <v>0.15</v>
      </c>
      <c r="L10" s="21">
        <f t="shared" si="3"/>
        <v>0</v>
      </c>
      <c r="M10" s="50" t="str">
        <f t="shared" si="4"/>
        <v/>
      </c>
      <c r="N10" s="145">
        <f t="shared" si="1"/>
        <v>0.15</v>
      </c>
      <c r="O10" s="147">
        <f t="shared" si="5"/>
        <v>0.15</v>
      </c>
      <c r="Q10" s="49">
        <f>IF(D10="",IF(E10&lt;&gt;"",0.02,(L10/(J10*J$3*20))),"")</f>
        <v>0</v>
      </c>
    </row>
    <row r="11" spans="1:18" s="48" customFormat="1" ht="15.75" customHeight="1" thickBot="1" x14ac:dyDescent="0.3">
      <c r="A11" s="134" t="s">
        <v>1</v>
      </c>
      <c r="B11" s="168" t="s">
        <v>103</v>
      </c>
      <c r="C11" s="169"/>
      <c r="D11" s="169"/>
      <c r="E11" s="169"/>
      <c r="F11" s="169"/>
      <c r="G11" s="169"/>
      <c r="H11" s="170"/>
      <c r="I11" s="19"/>
      <c r="J11" s="142">
        <v>0.2</v>
      </c>
      <c r="L11" s="40">
        <f>SUM(L12:L16)</f>
        <v>0</v>
      </c>
      <c r="M11" s="50"/>
      <c r="N11" s="144">
        <f>SUM(N12:N16)*J11</f>
        <v>0.2</v>
      </c>
      <c r="O11" s="146">
        <f>IF(SUM(N12:N16)=0,J11,0)</f>
        <v>0</v>
      </c>
    </row>
    <row r="12" spans="1:18" s="48" customFormat="1" ht="26.25" customHeight="1" x14ac:dyDescent="0.25">
      <c r="A12" s="149" t="s">
        <v>24</v>
      </c>
      <c r="B12" s="148" t="s">
        <v>25</v>
      </c>
      <c r="C12" s="92" t="s">
        <v>66</v>
      </c>
      <c r="D12" s="55"/>
      <c r="E12" s="55"/>
      <c r="F12" s="55"/>
      <c r="G12" s="55"/>
      <c r="H12" s="140"/>
      <c r="I12" s="19" t="str">
        <f>(IF(M12="","◄",""))</f>
        <v>◄</v>
      </c>
      <c r="J12" s="141">
        <v>0.2</v>
      </c>
      <c r="L12" s="21">
        <f>(IF(F12&lt;&gt;"",1/3,0)+IF(G12&lt;&gt;"",2/3,0)+IF(H12&lt;&gt;"",1,0))*J12*J$11*20</f>
        <v>0</v>
      </c>
      <c r="M12" s="50" t="str">
        <f t="shared" si="4"/>
        <v/>
      </c>
      <c r="N12" s="145">
        <f t="shared" ref="N12:N16" si="6">IF(D12="",J12,0)</f>
        <v>0.2</v>
      </c>
      <c r="O12" s="147">
        <f>IF(N12=0,0,J12/SUM(N$12:N$16))</f>
        <v>0.2</v>
      </c>
      <c r="Q12" s="49">
        <f>IF(D12="",IF(E12&lt;&gt;"",0.02,(L12/(J12*J$11*20))),"")</f>
        <v>0</v>
      </c>
    </row>
    <row r="13" spans="1:18" s="48" customFormat="1" ht="26.25" customHeight="1" x14ac:dyDescent="0.25">
      <c r="A13" s="164" t="s">
        <v>26</v>
      </c>
      <c r="B13" s="165" t="s">
        <v>27</v>
      </c>
      <c r="C13" s="76" t="s">
        <v>67</v>
      </c>
      <c r="D13" s="53"/>
      <c r="E13" s="53"/>
      <c r="F13" s="53"/>
      <c r="G13" s="53"/>
      <c r="H13" s="135"/>
      <c r="I13" s="19" t="str">
        <f t="shared" ref="I13:I16" si="7">(IF(M13="","◄",""))</f>
        <v>◄</v>
      </c>
      <c r="J13" s="138">
        <v>0.1</v>
      </c>
      <c r="L13" s="21">
        <f t="shared" ref="L13:L16" si="8">(IF(F13&lt;&gt;"",1/3,0)+IF(G13&lt;&gt;"",2/3,0)+IF(H13&lt;&gt;"",1,0))*J13*J$11*20</f>
        <v>0</v>
      </c>
      <c r="M13" s="50" t="str">
        <f t="shared" si="4"/>
        <v/>
      </c>
      <c r="N13" s="145">
        <f t="shared" si="6"/>
        <v>0.1</v>
      </c>
      <c r="O13" s="147">
        <f t="shared" ref="O13:O16" si="9">IF(N13=0,0,J13/SUM(N$12:N$16))</f>
        <v>0.1</v>
      </c>
      <c r="Q13" s="49">
        <f t="shared" ref="Q13:Q16" si="10">IF(D13="",IF(E13&lt;&gt;"",0.02,(L13/(J13*J$11*20))),"")</f>
        <v>0</v>
      </c>
    </row>
    <row r="14" spans="1:18" s="48" customFormat="1" ht="26.25" customHeight="1" x14ac:dyDescent="0.25">
      <c r="A14" s="164"/>
      <c r="B14" s="166"/>
      <c r="C14" s="76" t="s">
        <v>68</v>
      </c>
      <c r="D14" s="53"/>
      <c r="E14" s="53"/>
      <c r="F14" s="53"/>
      <c r="G14" s="53"/>
      <c r="H14" s="135"/>
      <c r="I14" s="19" t="str">
        <f t="shared" si="7"/>
        <v>◄</v>
      </c>
      <c r="J14" s="138">
        <v>0.2</v>
      </c>
      <c r="L14" s="21">
        <f t="shared" si="8"/>
        <v>0</v>
      </c>
      <c r="M14" s="50" t="str">
        <f t="shared" si="4"/>
        <v/>
      </c>
      <c r="N14" s="145">
        <f t="shared" si="6"/>
        <v>0.2</v>
      </c>
      <c r="O14" s="147">
        <f t="shared" si="9"/>
        <v>0.2</v>
      </c>
      <c r="Q14" s="49">
        <f t="shared" si="10"/>
        <v>0</v>
      </c>
    </row>
    <row r="15" spans="1:18" s="48" customFormat="1" ht="26.25" customHeight="1" x14ac:dyDescent="0.25">
      <c r="A15" s="164"/>
      <c r="B15" s="167"/>
      <c r="C15" s="76" t="s">
        <v>69</v>
      </c>
      <c r="D15" s="53"/>
      <c r="E15" s="53"/>
      <c r="F15" s="53"/>
      <c r="G15" s="53"/>
      <c r="H15" s="135"/>
      <c r="I15" s="19" t="str">
        <f t="shared" si="7"/>
        <v>◄</v>
      </c>
      <c r="J15" s="138">
        <v>0.1</v>
      </c>
      <c r="L15" s="21">
        <f t="shared" si="8"/>
        <v>0</v>
      </c>
      <c r="M15" s="50" t="str">
        <f t="shared" si="4"/>
        <v/>
      </c>
      <c r="N15" s="145">
        <f t="shared" si="6"/>
        <v>0.1</v>
      </c>
      <c r="O15" s="147">
        <f t="shared" si="9"/>
        <v>0.1</v>
      </c>
      <c r="Q15" s="49">
        <f t="shared" si="10"/>
        <v>0</v>
      </c>
    </row>
    <row r="16" spans="1:18" s="48" customFormat="1" ht="31.5" customHeight="1" thickBot="1" x14ac:dyDescent="0.3">
      <c r="A16" s="80" t="s">
        <v>28</v>
      </c>
      <c r="B16" s="82" t="s">
        <v>29</v>
      </c>
      <c r="C16" s="77" t="s">
        <v>70</v>
      </c>
      <c r="D16" s="90"/>
      <c r="E16" s="90"/>
      <c r="F16" s="90"/>
      <c r="G16" s="90"/>
      <c r="H16" s="91"/>
      <c r="I16" s="19" t="str">
        <f t="shared" si="7"/>
        <v>◄</v>
      </c>
      <c r="J16" s="143">
        <v>0.4</v>
      </c>
      <c r="K16" s="3"/>
      <c r="L16" s="21">
        <f t="shared" si="8"/>
        <v>0</v>
      </c>
      <c r="M16" s="50" t="str">
        <f t="shared" si="4"/>
        <v/>
      </c>
      <c r="N16" s="145">
        <f t="shared" si="6"/>
        <v>0.4</v>
      </c>
      <c r="O16" s="147">
        <f t="shared" si="9"/>
        <v>0.4</v>
      </c>
      <c r="Q16" s="49">
        <f t="shared" si="10"/>
        <v>0</v>
      </c>
    </row>
    <row r="17" spans="1:18" s="48" customFormat="1" ht="15.75" customHeight="1" thickBot="1" x14ac:dyDescent="0.3">
      <c r="A17" s="134" t="s">
        <v>2</v>
      </c>
      <c r="B17" s="168" t="s">
        <v>30</v>
      </c>
      <c r="C17" s="169"/>
      <c r="D17" s="169"/>
      <c r="E17" s="169"/>
      <c r="F17" s="169"/>
      <c r="G17" s="169"/>
      <c r="H17" s="170"/>
      <c r="I17" s="15"/>
      <c r="J17" s="142">
        <v>0.2</v>
      </c>
      <c r="L17" s="40">
        <f>SUM(L18:L23)</f>
        <v>0</v>
      </c>
      <c r="M17" s="50"/>
      <c r="N17" s="144">
        <f>SUM(N18:N23)*J17</f>
        <v>0.2</v>
      </c>
      <c r="O17" s="146">
        <f>IF(SUM(N18:N23)=0,J17,0)</f>
        <v>0</v>
      </c>
    </row>
    <row r="18" spans="1:18" s="48" customFormat="1" ht="26.25" customHeight="1" x14ac:dyDescent="0.25">
      <c r="A18" s="171" t="s">
        <v>31</v>
      </c>
      <c r="B18" s="166" t="s">
        <v>32</v>
      </c>
      <c r="C18" s="92" t="s">
        <v>71</v>
      </c>
      <c r="D18" s="55"/>
      <c r="E18" s="55"/>
      <c r="F18" s="55"/>
      <c r="G18" s="55"/>
      <c r="H18" s="140"/>
      <c r="I18" s="19" t="str">
        <f>(IF(M18="","◄",""))</f>
        <v>◄</v>
      </c>
      <c r="J18" s="141">
        <v>0.25</v>
      </c>
      <c r="L18" s="21">
        <f>(IF(F18&lt;&gt;"",1/3,0)+IF(G18&lt;&gt;"",2/3,0)+IF(H18&lt;&gt;"",1,0))*J18*J$17*20</f>
        <v>0</v>
      </c>
      <c r="M18" s="50" t="str">
        <f t="shared" si="4"/>
        <v/>
      </c>
      <c r="N18" s="145">
        <f t="shared" ref="N18:N23" si="11">IF(D18="",J18,0)</f>
        <v>0.25</v>
      </c>
      <c r="O18" s="147">
        <f>IF(N18=0,0,J18/SUM(N$18:N$23))</f>
        <v>0.25</v>
      </c>
      <c r="Q18" s="49">
        <f>IF(D18="",IF(E18&lt;&gt;"",0.02,(L18/(J18*J$17*20))),"")</f>
        <v>0</v>
      </c>
    </row>
    <row r="19" spans="1:18" s="48" customFormat="1" ht="26.25" customHeight="1" x14ac:dyDescent="0.25">
      <c r="A19" s="164"/>
      <c r="B19" s="167"/>
      <c r="C19" s="76" t="s">
        <v>72</v>
      </c>
      <c r="D19" s="53"/>
      <c r="E19" s="53"/>
      <c r="F19" s="53"/>
      <c r="G19" s="53"/>
      <c r="H19" s="135"/>
      <c r="I19" s="19" t="str">
        <f t="shared" ref="I19:I23" si="12">(IF(M19="","◄",""))</f>
        <v>◄</v>
      </c>
      <c r="J19" s="138">
        <v>0.25</v>
      </c>
      <c r="L19" s="21">
        <f t="shared" ref="L19:L23" si="13">(IF(F19&lt;&gt;"",1/3,0)+IF(G19&lt;&gt;"",2/3,0)+IF(H19&lt;&gt;"",1,0))*J19*J$17*20</f>
        <v>0</v>
      </c>
      <c r="M19" s="50" t="str">
        <f t="shared" si="4"/>
        <v/>
      </c>
      <c r="N19" s="145">
        <f t="shared" si="11"/>
        <v>0.25</v>
      </c>
      <c r="O19" s="147">
        <f t="shared" ref="O19:O23" si="14">IF(N19=0,0,J19/SUM(N$18:N$23))</f>
        <v>0.25</v>
      </c>
      <c r="Q19" s="49">
        <f t="shared" ref="Q19:Q23" si="15">IF(D19="",IF(E19&lt;&gt;"",0.02,(L19/(J19*J$17*20))),"")</f>
        <v>0</v>
      </c>
    </row>
    <row r="20" spans="1:18" s="48" customFormat="1" ht="26.25" customHeight="1" x14ac:dyDescent="0.25">
      <c r="A20" s="164" t="s">
        <v>33</v>
      </c>
      <c r="B20" s="165" t="s">
        <v>34</v>
      </c>
      <c r="C20" s="76" t="s">
        <v>73</v>
      </c>
      <c r="D20" s="53"/>
      <c r="E20" s="53"/>
      <c r="F20" s="53"/>
      <c r="G20" s="53"/>
      <c r="H20" s="135"/>
      <c r="I20" s="19" t="str">
        <f t="shared" si="12"/>
        <v>◄</v>
      </c>
      <c r="J20" s="138">
        <v>0.05</v>
      </c>
      <c r="L20" s="21">
        <f t="shared" si="13"/>
        <v>0</v>
      </c>
      <c r="M20" s="50" t="str">
        <f t="shared" si="4"/>
        <v/>
      </c>
      <c r="N20" s="145">
        <f t="shared" si="11"/>
        <v>0.05</v>
      </c>
      <c r="O20" s="147">
        <f t="shared" si="14"/>
        <v>0.05</v>
      </c>
      <c r="Q20" s="49">
        <f t="shared" si="15"/>
        <v>0</v>
      </c>
    </row>
    <row r="21" spans="1:18" s="48" customFormat="1" ht="26.25" customHeight="1" x14ac:dyDescent="0.25">
      <c r="A21" s="164"/>
      <c r="B21" s="166"/>
      <c r="C21" s="76" t="s">
        <v>74</v>
      </c>
      <c r="D21" s="53"/>
      <c r="E21" s="53"/>
      <c r="F21" s="53"/>
      <c r="G21" s="53"/>
      <c r="H21" s="135"/>
      <c r="I21" s="19" t="str">
        <f t="shared" si="12"/>
        <v>◄</v>
      </c>
      <c r="J21" s="138">
        <v>0.1</v>
      </c>
      <c r="L21" s="21">
        <f t="shared" si="13"/>
        <v>0</v>
      </c>
      <c r="M21" s="50" t="str">
        <f t="shared" si="4"/>
        <v/>
      </c>
      <c r="N21" s="145">
        <f t="shared" si="11"/>
        <v>0.1</v>
      </c>
      <c r="O21" s="147">
        <f t="shared" si="14"/>
        <v>0.1</v>
      </c>
      <c r="Q21" s="49">
        <f t="shared" si="15"/>
        <v>0</v>
      </c>
    </row>
    <row r="22" spans="1:18" s="48" customFormat="1" ht="26.25" customHeight="1" x14ac:dyDescent="0.25">
      <c r="A22" s="164"/>
      <c r="B22" s="167"/>
      <c r="C22" s="76" t="s">
        <v>75</v>
      </c>
      <c r="D22" s="53"/>
      <c r="E22" s="53"/>
      <c r="F22" s="53"/>
      <c r="G22" s="53"/>
      <c r="H22" s="135"/>
      <c r="I22" s="19" t="str">
        <f t="shared" si="12"/>
        <v>◄</v>
      </c>
      <c r="J22" s="138">
        <v>0.1</v>
      </c>
      <c r="L22" s="21">
        <f t="shared" si="13"/>
        <v>0</v>
      </c>
      <c r="M22" s="50" t="str">
        <f t="shared" si="4"/>
        <v/>
      </c>
      <c r="N22" s="145">
        <f t="shared" si="11"/>
        <v>0.1</v>
      </c>
      <c r="O22" s="147">
        <f t="shared" si="14"/>
        <v>0.1</v>
      </c>
      <c r="Q22" s="49">
        <f t="shared" si="15"/>
        <v>0</v>
      </c>
    </row>
    <row r="23" spans="1:18" s="48" customFormat="1" ht="25.5" customHeight="1" thickBot="1" x14ac:dyDescent="0.3">
      <c r="A23" s="81" t="s">
        <v>35</v>
      </c>
      <c r="B23" s="82" t="s">
        <v>36</v>
      </c>
      <c r="C23" s="77" t="s">
        <v>76</v>
      </c>
      <c r="D23" s="90"/>
      <c r="E23" s="90"/>
      <c r="F23" s="90"/>
      <c r="G23" s="90"/>
      <c r="H23" s="91"/>
      <c r="I23" s="19" t="str">
        <f t="shared" si="12"/>
        <v>◄</v>
      </c>
      <c r="J23" s="143">
        <v>0.25</v>
      </c>
      <c r="K23" s="3"/>
      <c r="L23" s="21">
        <f t="shared" si="13"/>
        <v>0</v>
      </c>
      <c r="M23" s="50" t="str">
        <f t="shared" si="4"/>
        <v/>
      </c>
      <c r="N23" s="145">
        <f t="shared" si="11"/>
        <v>0.25</v>
      </c>
      <c r="O23" s="147">
        <f t="shared" si="14"/>
        <v>0.25</v>
      </c>
      <c r="Q23" s="49">
        <f t="shared" si="15"/>
        <v>0</v>
      </c>
    </row>
    <row r="24" spans="1:18" ht="18" customHeight="1" thickBot="1" x14ac:dyDescent="0.3">
      <c r="A24" s="95" t="s">
        <v>3</v>
      </c>
      <c r="B24" s="168" t="s">
        <v>54</v>
      </c>
      <c r="C24" s="169"/>
      <c r="D24" s="114"/>
      <c r="E24" s="115"/>
      <c r="F24" s="115"/>
      <c r="G24" s="115"/>
      <c r="H24" s="116"/>
      <c r="I24" s="15"/>
      <c r="J24" s="129">
        <v>0.25</v>
      </c>
      <c r="L24" s="40">
        <f>SUM(L25:L32)</f>
        <v>0</v>
      </c>
      <c r="N24" s="144">
        <f>SUM(N25:N32)*J24</f>
        <v>0.25</v>
      </c>
      <c r="O24" s="150">
        <f>IF(SUM(N25:N32)=0,J24,0)</f>
        <v>0</v>
      </c>
    </row>
    <row r="25" spans="1:18" ht="23.25" customHeight="1" x14ac:dyDescent="0.25">
      <c r="A25" s="191"/>
      <c r="B25" s="174" t="s">
        <v>54</v>
      </c>
      <c r="C25" s="104" t="s">
        <v>77</v>
      </c>
      <c r="D25" s="117"/>
      <c r="E25" s="93"/>
      <c r="F25" s="93"/>
      <c r="G25" s="93"/>
      <c r="H25" s="94"/>
      <c r="I25" s="19" t="str">
        <f>(IF(M25="","◄",""))</f>
        <v>◄</v>
      </c>
      <c r="J25" s="128">
        <v>0.1</v>
      </c>
      <c r="K25" s="42"/>
      <c r="L25" s="21">
        <f>(IF(F25&lt;&gt;"",1/3,0)+IF(G25&lt;&gt;"",2/3,0)+IF(H25&lt;&gt;"",1,0))*J25*J$24*20</f>
        <v>0</v>
      </c>
      <c r="M25" s="46" t="str">
        <f>IF(COUNTBLANK(D25:H25)=4,1,"")</f>
        <v/>
      </c>
      <c r="N25" s="145">
        <f t="shared" ref="N25" si="16">IF(D25="",J25,0)</f>
        <v>0.1</v>
      </c>
      <c r="O25" s="147">
        <f>IF(N25=0,0,J25/SUM(N$25:N$32))</f>
        <v>0.1</v>
      </c>
      <c r="P25" s="48"/>
      <c r="Q25" s="49">
        <f t="shared" ref="Q25" si="17">IF(D25="",IF(E25&lt;&gt;"",0.02,(L25/(J25*J$24*20))),"")</f>
        <v>0</v>
      </c>
      <c r="R25" s="47"/>
    </row>
    <row r="26" spans="1:18" ht="27" customHeight="1" x14ac:dyDescent="0.25">
      <c r="A26" s="192"/>
      <c r="B26" s="194"/>
      <c r="C26" s="105" t="s">
        <v>78</v>
      </c>
      <c r="D26" s="118"/>
      <c r="E26" s="54"/>
      <c r="F26" s="54"/>
      <c r="G26" s="54"/>
      <c r="H26" s="89"/>
      <c r="I26" s="19" t="str">
        <f t="shared" ref="I26:I35" si="18">(IF(M26="","◄",""))</f>
        <v>◄</v>
      </c>
      <c r="J26" s="126">
        <v>0.1</v>
      </c>
      <c r="K26" s="42"/>
      <c r="L26" s="21">
        <f t="shared" ref="L26:L32" si="19">(IF(F26&lt;&gt;"",1/3,0)+IF(G26&lt;&gt;"",2/3,0)+IF(H26&lt;&gt;"",1,0))*J26*J$24*20</f>
        <v>0</v>
      </c>
      <c r="M26" s="46" t="str">
        <f t="shared" ref="M26:M48" si="20">IF(COUNTBLANK(D26:H26)=4,1,"")</f>
        <v/>
      </c>
      <c r="N26" s="145">
        <f t="shared" ref="N26:N32" si="21">IF(D26="",J26,0)</f>
        <v>0.1</v>
      </c>
      <c r="O26" s="147">
        <f t="shared" ref="O26:O32" si="22">IF(N26=0,0,J26/SUM(N$25:N$32))</f>
        <v>0.1</v>
      </c>
      <c r="P26" s="48"/>
      <c r="Q26" s="49">
        <f t="shared" ref="Q26:Q32" si="23">IF(D26="",IF(E26&lt;&gt;"",0.02,(L26/(J26*J$24*20))),"")</f>
        <v>0</v>
      </c>
    </row>
    <row r="27" spans="1:18" ht="22.5" customHeight="1" x14ac:dyDescent="0.25">
      <c r="A27" s="192"/>
      <c r="B27" s="194"/>
      <c r="C27" s="105" t="s">
        <v>79</v>
      </c>
      <c r="D27" s="118"/>
      <c r="E27" s="54"/>
      <c r="F27" s="54"/>
      <c r="G27" s="54"/>
      <c r="H27" s="89"/>
      <c r="I27" s="19" t="str">
        <f t="shared" si="18"/>
        <v>◄</v>
      </c>
      <c r="J27" s="126">
        <v>0.2</v>
      </c>
      <c r="K27" s="42"/>
      <c r="L27" s="21">
        <f t="shared" si="19"/>
        <v>0</v>
      </c>
      <c r="M27" s="46" t="str">
        <f t="shared" si="20"/>
        <v/>
      </c>
      <c r="N27" s="145">
        <f t="shared" si="21"/>
        <v>0.2</v>
      </c>
      <c r="O27" s="147">
        <f t="shared" si="22"/>
        <v>0.2</v>
      </c>
      <c r="P27" s="48"/>
      <c r="Q27" s="49">
        <f t="shared" si="23"/>
        <v>0</v>
      </c>
    </row>
    <row r="28" spans="1:18" ht="21" customHeight="1" x14ac:dyDescent="0.25">
      <c r="A28" s="192"/>
      <c r="B28" s="194"/>
      <c r="C28" s="105" t="s">
        <v>80</v>
      </c>
      <c r="D28" s="118"/>
      <c r="E28" s="54"/>
      <c r="F28" s="54"/>
      <c r="G28" s="54"/>
      <c r="H28" s="89"/>
      <c r="I28" s="19" t="str">
        <f t="shared" si="18"/>
        <v>◄</v>
      </c>
      <c r="J28" s="126">
        <v>0.2</v>
      </c>
      <c r="K28" s="42"/>
      <c r="L28" s="21">
        <f t="shared" si="19"/>
        <v>0</v>
      </c>
      <c r="M28" s="46" t="str">
        <f t="shared" si="20"/>
        <v/>
      </c>
      <c r="N28" s="145">
        <f t="shared" si="21"/>
        <v>0.2</v>
      </c>
      <c r="O28" s="147">
        <f t="shared" si="22"/>
        <v>0.2</v>
      </c>
      <c r="P28" s="48"/>
      <c r="Q28" s="49">
        <f t="shared" si="23"/>
        <v>0</v>
      </c>
    </row>
    <row r="29" spans="1:18" ht="21" customHeight="1" x14ac:dyDescent="0.25">
      <c r="A29" s="192"/>
      <c r="B29" s="194"/>
      <c r="C29" s="105" t="s">
        <v>81</v>
      </c>
      <c r="D29" s="118"/>
      <c r="E29" s="54"/>
      <c r="F29" s="54"/>
      <c r="G29" s="54"/>
      <c r="H29" s="89"/>
      <c r="I29" s="19" t="str">
        <f t="shared" si="18"/>
        <v>◄</v>
      </c>
      <c r="J29" s="126">
        <v>0.1</v>
      </c>
      <c r="K29" s="42"/>
      <c r="L29" s="21">
        <f t="shared" si="19"/>
        <v>0</v>
      </c>
      <c r="M29" s="46" t="str">
        <f t="shared" si="20"/>
        <v/>
      </c>
      <c r="N29" s="145">
        <f t="shared" si="21"/>
        <v>0.1</v>
      </c>
      <c r="O29" s="147">
        <f t="shared" si="22"/>
        <v>0.1</v>
      </c>
      <c r="P29" s="48"/>
      <c r="Q29" s="49">
        <f t="shared" si="23"/>
        <v>0</v>
      </c>
    </row>
    <row r="30" spans="1:18" ht="21" customHeight="1" x14ac:dyDescent="0.25">
      <c r="A30" s="192"/>
      <c r="B30" s="194"/>
      <c r="C30" s="105" t="s">
        <v>82</v>
      </c>
      <c r="D30" s="111"/>
      <c r="E30" s="54"/>
      <c r="F30" s="54"/>
      <c r="G30" s="54"/>
      <c r="H30" s="89"/>
      <c r="I30" s="19" t="str">
        <f t="shared" si="18"/>
        <v>◄</v>
      </c>
      <c r="J30" s="126">
        <v>0.1</v>
      </c>
      <c r="K30" s="45"/>
      <c r="L30" s="21">
        <f t="shared" si="19"/>
        <v>0</v>
      </c>
      <c r="M30" s="46" t="str">
        <f t="shared" si="20"/>
        <v/>
      </c>
      <c r="N30" s="145">
        <f t="shared" si="21"/>
        <v>0.1</v>
      </c>
      <c r="O30" s="147">
        <f t="shared" si="22"/>
        <v>0.1</v>
      </c>
      <c r="P30" s="48"/>
      <c r="Q30" s="49">
        <f t="shared" si="23"/>
        <v>0</v>
      </c>
    </row>
    <row r="31" spans="1:18" ht="18.75" customHeight="1" x14ac:dyDescent="0.25">
      <c r="A31" s="192"/>
      <c r="B31" s="194"/>
      <c r="C31" s="105" t="s">
        <v>83</v>
      </c>
      <c r="D31" s="111"/>
      <c r="E31" s="54"/>
      <c r="F31" s="54"/>
      <c r="G31" s="54"/>
      <c r="H31" s="89"/>
      <c r="I31" s="19" t="str">
        <f t="shared" si="18"/>
        <v>◄</v>
      </c>
      <c r="J31" s="126">
        <v>0.1</v>
      </c>
      <c r="K31" s="45"/>
      <c r="L31" s="21">
        <f t="shared" si="19"/>
        <v>0</v>
      </c>
      <c r="M31" s="46" t="str">
        <f t="shared" si="20"/>
        <v/>
      </c>
      <c r="N31" s="145">
        <f t="shared" si="21"/>
        <v>0.1</v>
      </c>
      <c r="O31" s="147">
        <f t="shared" si="22"/>
        <v>0.1</v>
      </c>
      <c r="P31" s="48"/>
      <c r="Q31" s="49">
        <f t="shared" si="23"/>
        <v>0</v>
      </c>
    </row>
    <row r="32" spans="1:18" ht="21" customHeight="1" thickBot="1" x14ac:dyDescent="0.3">
      <c r="A32" s="193"/>
      <c r="B32" s="195"/>
      <c r="C32" s="106" t="s">
        <v>84</v>
      </c>
      <c r="D32" s="112"/>
      <c r="E32" s="90"/>
      <c r="F32" s="90"/>
      <c r="G32" s="90"/>
      <c r="H32" s="91"/>
      <c r="I32" s="19" t="str">
        <f t="shared" si="18"/>
        <v>◄</v>
      </c>
      <c r="J32" s="127">
        <v>0.1</v>
      </c>
      <c r="K32" s="42"/>
      <c r="L32" s="21">
        <f t="shared" si="19"/>
        <v>0</v>
      </c>
      <c r="M32" s="46" t="str">
        <f t="shared" si="20"/>
        <v/>
      </c>
      <c r="N32" s="145">
        <f t="shared" si="21"/>
        <v>0.1</v>
      </c>
      <c r="O32" s="147">
        <f t="shared" si="22"/>
        <v>0.1</v>
      </c>
      <c r="P32" s="48"/>
      <c r="Q32" s="49">
        <f t="shared" si="23"/>
        <v>0</v>
      </c>
    </row>
    <row r="33" spans="1:17" ht="15.75" customHeight="1" thickBot="1" x14ac:dyDescent="0.3">
      <c r="A33" s="95" t="s">
        <v>4</v>
      </c>
      <c r="B33" s="168" t="s">
        <v>37</v>
      </c>
      <c r="C33" s="169"/>
      <c r="D33" s="114"/>
      <c r="E33" s="115"/>
      <c r="F33" s="115"/>
      <c r="G33" s="115"/>
      <c r="H33" s="116"/>
      <c r="I33" s="15"/>
      <c r="J33" s="129">
        <v>0.1</v>
      </c>
      <c r="L33" s="40">
        <f>SUM(L34:L35)</f>
        <v>0</v>
      </c>
      <c r="M33" s="46"/>
      <c r="N33" s="144">
        <f>SUM(N34:N35)*J33</f>
        <v>0.1</v>
      </c>
      <c r="O33" s="150">
        <f>IF(SUM(N34:N35)=0,J33,0)</f>
        <v>0</v>
      </c>
    </row>
    <row r="34" spans="1:17" ht="24.75" customHeight="1" x14ac:dyDescent="0.25">
      <c r="A34" s="196"/>
      <c r="B34" s="173" t="s">
        <v>37</v>
      </c>
      <c r="C34" s="104" t="s">
        <v>85</v>
      </c>
      <c r="D34" s="117"/>
      <c r="E34" s="93"/>
      <c r="F34" s="93"/>
      <c r="G34" s="93"/>
      <c r="H34" s="94"/>
      <c r="I34" s="86" t="str">
        <f t="shared" si="18"/>
        <v>◄</v>
      </c>
      <c r="J34" s="130">
        <v>0.7</v>
      </c>
      <c r="L34" s="87">
        <f>(IF(F34&lt;&gt;"",1/3,0)+IF(G34&lt;&gt;"",2/3,0)+IF(H34&lt;&gt;"",1,0))*J34*J$33*20</f>
        <v>0</v>
      </c>
      <c r="M34" s="46" t="str">
        <f t="shared" si="20"/>
        <v/>
      </c>
      <c r="N34" s="145">
        <f t="shared" ref="N34:N35" si="24">IF(D34="",J34,0)</f>
        <v>0.7</v>
      </c>
      <c r="O34" s="151">
        <f>IF(N34=0,0,J34/SUM(N$34:N$35))</f>
        <v>0.7</v>
      </c>
      <c r="Q34" s="88">
        <f>IF(D34="",IF(E34&lt;&gt;"",0.02,(L34/(J34*J$33*20))),"")</f>
        <v>0</v>
      </c>
    </row>
    <row r="35" spans="1:17" ht="24" customHeight="1" thickBot="1" x14ac:dyDescent="0.3">
      <c r="A35" s="197"/>
      <c r="B35" s="178"/>
      <c r="C35" s="106" t="s">
        <v>86</v>
      </c>
      <c r="D35" s="119"/>
      <c r="E35" s="90"/>
      <c r="F35" s="90"/>
      <c r="G35" s="90"/>
      <c r="H35" s="91"/>
      <c r="I35" s="86" t="str">
        <f t="shared" si="18"/>
        <v>◄</v>
      </c>
      <c r="J35" s="131">
        <v>0.3</v>
      </c>
      <c r="L35" s="87">
        <f>(IF(F35&lt;&gt;"",1/3,0)+IF(G35&lt;&gt;"",2/3,0)+IF(H35&lt;&gt;"",1,0))*J35*J$33*20</f>
        <v>0</v>
      </c>
      <c r="M35" s="46" t="str">
        <f t="shared" si="20"/>
        <v/>
      </c>
      <c r="N35" s="145">
        <f t="shared" si="24"/>
        <v>0.3</v>
      </c>
      <c r="O35" s="151">
        <f>IF(N35=0,0,J35/SUM(N$34:N$35))</f>
        <v>0.3</v>
      </c>
      <c r="Q35" s="88">
        <f>IF(D35="",IF(E35&lt;&gt;"",0.02,(L35/(J35*J$33*20))),"")</f>
        <v>0</v>
      </c>
    </row>
    <row r="36" spans="1:17" ht="15.75" customHeight="1" thickBot="1" x14ac:dyDescent="0.3">
      <c r="A36" s="96" t="s">
        <v>5</v>
      </c>
      <c r="B36" s="168" t="s">
        <v>38</v>
      </c>
      <c r="C36" s="169"/>
      <c r="D36" s="114"/>
      <c r="E36" s="115"/>
      <c r="F36" s="115"/>
      <c r="G36" s="115"/>
      <c r="H36" s="116"/>
      <c r="I36" s="15"/>
      <c r="J36" s="129">
        <v>0.05</v>
      </c>
      <c r="L36" s="40">
        <f>SUM(L37:L39)</f>
        <v>0</v>
      </c>
      <c r="M36" s="46" t="str">
        <f t="shared" si="20"/>
        <v/>
      </c>
      <c r="N36" s="144">
        <f>SUM(N37:N39)*J36</f>
        <v>0.05</v>
      </c>
      <c r="O36" s="150">
        <f>IF(SUM(N37:N39)=0,J36,0)</f>
        <v>0</v>
      </c>
    </row>
    <row r="37" spans="1:17" ht="26.25" customHeight="1" x14ac:dyDescent="0.25">
      <c r="A37" s="97" t="s">
        <v>39</v>
      </c>
      <c r="B37" s="98" t="s">
        <v>40</v>
      </c>
      <c r="C37" s="107" t="s">
        <v>87</v>
      </c>
      <c r="D37" s="113"/>
      <c r="E37" s="99"/>
      <c r="F37" s="99"/>
      <c r="G37" s="99"/>
      <c r="H37" s="100"/>
      <c r="I37" s="19" t="str">
        <f t="shared" ref="I37:I39" si="25">(IF(M37="","◄",""))</f>
        <v>◄</v>
      </c>
      <c r="J37" s="132">
        <v>0.25</v>
      </c>
      <c r="K37" s="3"/>
      <c r="L37" s="43">
        <f>(IF(F37&lt;&gt;"",1/3,0)+IF(G37&lt;&gt;"",2/3,0)+IF(H37&lt;&gt;"",1,0))*J37*J$36*20</f>
        <v>0</v>
      </c>
      <c r="M37" s="46" t="str">
        <f t="shared" si="20"/>
        <v/>
      </c>
      <c r="N37" s="145">
        <f>IF(D37="",J37,0)</f>
        <v>0.25</v>
      </c>
      <c r="O37" s="151">
        <f>IF(N37=0,0,J37/SUM(N$37:N$39))</f>
        <v>0.25</v>
      </c>
      <c r="Q37" s="18">
        <f>IF(D37="",IF(E37&lt;&gt;"",0.02,(L37/(J37*J$36*20))),"")</f>
        <v>0</v>
      </c>
    </row>
    <row r="38" spans="1:17" s="48" customFormat="1" ht="26.25" customHeight="1" x14ac:dyDescent="0.25">
      <c r="A38" s="175" t="s">
        <v>41</v>
      </c>
      <c r="B38" s="186" t="s">
        <v>42</v>
      </c>
      <c r="C38" s="108" t="s">
        <v>88</v>
      </c>
      <c r="D38" s="111"/>
      <c r="E38" s="54"/>
      <c r="F38" s="54"/>
      <c r="G38" s="54"/>
      <c r="H38" s="89"/>
      <c r="I38" s="19" t="str">
        <f t="shared" si="25"/>
        <v>◄</v>
      </c>
      <c r="J38" s="126">
        <v>0.25</v>
      </c>
      <c r="K38" s="3"/>
      <c r="L38" s="56">
        <f t="shared" ref="L38:L39" si="26">(IF(F38&lt;&gt;"",1/3,0)+IF(G38&lt;&gt;"",2/3,0)+IF(H38&lt;&gt;"",1,0))*J38*J$36*20</f>
        <v>0</v>
      </c>
      <c r="M38" s="46" t="str">
        <f t="shared" si="20"/>
        <v/>
      </c>
      <c r="N38" s="145">
        <f t="shared" ref="N38:N39" si="27">IF(D38="",J38,0)</f>
        <v>0.25</v>
      </c>
      <c r="O38" s="151">
        <f t="shared" ref="O38:O39" si="28">IF(N38=0,0,J38/SUM(N$37:N$39))</f>
        <v>0.25</v>
      </c>
      <c r="Q38" s="49">
        <f t="shared" ref="Q38:Q39" si="29">IF(D38="",IF(E38&lt;&gt;"",0.02,(L38/(J38*J$36*20))),"")</f>
        <v>0</v>
      </c>
    </row>
    <row r="39" spans="1:17" s="48" customFormat="1" ht="26.25" customHeight="1" thickBot="1" x14ac:dyDescent="0.3">
      <c r="A39" s="176"/>
      <c r="B39" s="187"/>
      <c r="C39" s="109" t="s">
        <v>89</v>
      </c>
      <c r="D39" s="112"/>
      <c r="E39" s="90"/>
      <c r="F39" s="90"/>
      <c r="G39" s="90"/>
      <c r="H39" s="91"/>
      <c r="I39" s="19" t="str">
        <f t="shared" si="25"/>
        <v>◄</v>
      </c>
      <c r="J39" s="133">
        <v>0.5</v>
      </c>
      <c r="K39" s="3"/>
      <c r="L39" s="56">
        <f t="shared" si="26"/>
        <v>0</v>
      </c>
      <c r="M39" s="46" t="str">
        <f t="shared" si="20"/>
        <v/>
      </c>
      <c r="N39" s="145">
        <f t="shared" si="27"/>
        <v>0.5</v>
      </c>
      <c r="O39" s="151">
        <f t="shared" si="28"/>
        <v>0.5</v>
      </c>
      <c r="Q39" s="49">
        <f t="shared" si="29"/>
        <v>0</v>
      </c>
    </row>
    <row r="40" spans="1:17" ht="15.75" customHeight="1" thickBot="1" x14ac:dyDescent="0.3">
      <c r="A40" s="96" t="s">
        <v>6</v>
      </c>
      <c r="B40" s="168" t="s">
        <v>55</v>
      </c>
      <c r="C40" s="169"/>
      <c r="D40" s="114"/>
      <c r="E40" s="115"/>
      <c r="F40" s="115"/>
      <c r="G40" s="115"/>
      <c r="H40" s="116"/>
      <c r="I40" s="15"/>
      <c r="J40" s="129">
        <v>0.1</v>
      </c>
      <c r="L40" s="40">
        <f>SUM(L41:L48)</f>
        <v>0</v>
      </c>
      <c r="M40" s="46"/>
      <c r="N40" s="144">
        <f>SUM(N41:N48)*J40</f>
        <v>0.1</v>
      </c>
      <c r="O40" s="150">
        <f>IF(SUM(N41:N48)=0,J40,0)</f>
        <v>0</v>
      </c>
    </row>
    <row r="41" spans="1:17" s="48" customFormat="1" ht="18" customHeight="1" x14ac:dyDescent="0.25">
      <c r="A41" s="188" t="s">
        <v>43</v>
      </c>
      <c r="B41" s="189" t="s">
        <v>44</v>
      </c>
      <c r="C41" s="110" t="s">
        <v>90</v>
      </c>
      <c r="D41" s="120"/>
      <c r="E41" s="121"/>
      <c r="F41" s="121"/>
      <c r="G41" s="121"/>
      <c r="H41" s="122"/>
      <c r="I41" s="19" t="str">
        <f t="shared" ref="I41:I47" si="30">(IF(M41="","◄",""))</f>
        <v>◄</v>
      </c>
      <c r="J41" s="128">
        <v>0.15</v>
      </c>
      <c r="K41" s="3"/>
      <c r="L41" s="56">
        <f>(IF(F41&lt;&gt;"",1/3,0)+IF(G41&lt;&gt;"",2/3,0)+IF(H41&lt;&gt;"",1,0))*J41*J$40*20</f>
        <v>0</v>
      </c>
      <c r="M41" s="46" t="str">
        <f t="shared" si="20"/>
        <v/>
      </c>
      <c r="N41" s="145">
        <f t="shared" ref="N41:N47" si="31">IF(D41="",J41,0)</f>
        <v>0.15</v>
      </c>
      <c r="O41" s="151">
        <f>IF(N41=0,0,J41/SUM(N$41:N$48))</f>
        <v>0.15</v>
      </c>
      <c r="Q41" s="49">
        <f>IF(D41="",IF(E41&lt;&gt;"",0.02,(L41/(J41*J$40*20))),"")</f>
        <v>0</v>
      </c>
    </row>
    <row r="42" spans="1:17" s="48" customFormat="1" ht="25.5" customHeight="1" x14ac:dyDescent="0.25">
      <c r="A42" s="171"/>
      <c r="B42" s="190"/>
      <c r="C42" s="105" t="s">
        <v>91</v>
      </c>
      <c r="D42" s="123"/>
      <c r="E42" s="124"/>
      <c r="F42" s="124"/>
      <c r="G42" s="124"/>
      <c r="H42" s="125"/>
      <c r="I42" s="19" t="str">
        <f t="shared" si="30"/>
        <v>◄</v>
      </c>
      <c r="J42" s="126">
        <v>0.2</v>
      </c>
      <c r="K42" s="3"/>
      <c r="L42" s="56">
        <f t="shared" ref="L42:L48" si="32">(IF(F42&lt;&gt;"",1/3,0)+IF(G42&lt;&gt;"",2/3,0)+IF(H42&lt;&gt;"",1,0))*J42*J$40*20</f>
        <v>0</v>
      </c>
      <c r="M42" s="46" t="str">
        <f t="shared" si="20"/>
        <v/>
      </c>
      <c r="N42" s="145">
        <f t="shared" si="31"/>
        <v>0.2</v>
      </c>
      <c r="O42" s="151">
        <f t="shared" ref="O42:O48" si="33">IF(N42=0,0,J42/SUM(N$41:N$48))</f>
        <v>0.2</v>
      </c>
      <c r="Q42" s="49">
        <f t="shared" ref="Q42:Q48" si="34">IF(D42="",IF(E42&lt;&gt;"",0.02,(L42/(J42*J$40*20))),"")</f>
        <v>0</v>
      </c>
    </row>
    <row r="43" spans="1:17" s="48" customFormat="1" ht="15.75" customHeight="1" x14ac:dyDescent="0.25">
      <c r="A43" s="175" t="s">
        <v>45</v>
      </c>
      <c r="B43" s="179" t="s">
        <v>56</v>
      </c>
      <c r="C43" s="105" t="s">
        <v>92</v>
      </c>
      <c r="D43" s="123"/>
      <c r="E43" s="124"/>
      <c r="F43" s="124"/>
      <c r="G43" s="124"/>
      <c r="H43" s="125"/>
      <c r="I43" s="19" t="str">
        <f t="shared" si="30"/>
        <v>◄</v>
      </c>
      <c r="J43" s="126">
        <v>0.1</v>
      </c>
      <c r="K43" s="3"/>
      <c r="L43" s="56">
        <f t="shared" si="32"/>
        <v>0</v>
      </c>
      <c r="M43" s="46" t="str">
        <f t="shared" si="20"/>
        <v/>
      </c>
      <c r="N43" s="145">
        <f t="shared" si="31"/>
        <v>0.1</v>
      </c>
      <c r="O43" s="151">
        <f t="shared" si="33"/>
        <v>0.1</v>
      </c>
      <c r="Q43" s="49">
        <f t="shared" si="34"/>
        <v>0</v>
      </c>
    </row>
    <row r="44" spans="1:17" s="48" customFormat="1" ht="15.75" customHeight="1" x14ac:dyDescent="0.25">
      <c r="A44" s="171"/>
      <c r="B44" s="190"/>
      <c r="C44" s="105" t="s">
        <v>93</v>
      </c>
      <c r="D44" s="123"/>
      <c r="E44" s="124"/>
      <c r="F44" s="124"/>
      <c r="G44" s="124"/>
      <c r="H44" s="125"/>
      <c r="I44" s="19" t="str">
        <f t="shared" si="30"/>
        <v>◄</v>
      </c>
      <c r="J44" s="126">
        <v>0.05</v>
      </c>
      <c r="K44" s="3"/>
      <c r="L44" s="56">
        <f t="shared" si="32"/>
        <v>0</v>
      </c>
      <c r="M44" s="46" t="str">
        <f t="shared" si="20"/>
        <v/>
      </c>
      <c r="N44" s="145">
        <f t="shared" si="31"/>
        <v>0.05</v>
      </c>
      <c r="O44" s="151">
        <f t="shared" si="33"/>
        <v>0.05</v>
      </c>
      <c r="Q44" s="49">
        <f t="shared" si="34"/>
        <v>0</v>
      </c>
    </row>
    <row r="45" spans="1:17" s="48" customFormat="1" ht="22.5" customHeight="1" x14ac:dyDescent="0.25">
      <c r="A45" s="79" t="s">
        <v>46</v>
      </c>
      <c r="B45" s="78" t="s">
        <v>47</v>
      </c>
      <c r="C45" s="105" t="s">
        <v>94</v>
      </c>
      <c r="D45" s="123"/>
      <c r="E45" s="124"/>
      <c r="F45" s="124"/>
      <c r="G45" s="124"/>
      <c r="H45" s="125"/>
      <c r="I45" s="19" t="str">
        <f t="shared" si="30"/>
        <v>◄</v>
      </c>
      <c r="J45" s="126">
        <v>0.1</v>
      </c>
      <c r="K45" s="3"/>
      <c r="L45" s="56">
        <f t="shared" si="32"/>
        <v>0</v>
      </c>
      <c r="M45" s="46" t="str">
        <f t="shared" si="20"/>
        <v/>
      </c>
      <c r="N45" s="145">
        <f t="shared" si="31"/>
        <v>0.1</v>
      </c>
      <c r="O45" s="151">
        <f t="shared" si="33"/>
        <v>0.1</v>
      </c>
      <c r="Q45" s="49">
        <f t="shared" si="34"/>
        <v>0</v>
      </c>
    </row>
    <row r="46" spans="1:17" s="48" customFormat="1" ht="18.75" customHeight="1" x14ac:dyDescent="0.25">
      <c r="A46" s="175" t="s">
        <v>48</v>
      </c>
      <c r="B46" s="179" t="s">
        <v>57</v>
      </c>
      <c r="C46" s="105" t="s">
        <v>95</v>
      </c>
      <c r="D46" s="123"/>
      <c r="E46" s="124"/>
      <c r="F46" s="124"/>
      <c r="G46" s="124"/>
      <c r="H46" s="125"/>
      <c r="I46" s="19" t="str">
        <f t="shared" si="30"/>
        <v>◄</v>
      </c>
      <c r="J46" s="126">
        <v>0.2</v>
      </c>
      <c r="K46" s="3"/>
      <c r="L46" s="56">
        <f t="shared" si="32"/>
        <v>0</v>
      </c>
      <c r="M46" s="46" t="str">
        <f t="shared" si="20"/>
        <v/>
      </c>
      <c r="N46" s="145">
        <f t="shared" si="31"/>
        <v>0.2</v>
      </c>
      <c r="O46" s="151">
        <f t="shared" si="33"/>
        <v>0.2</v>
      </c>
      <c r="Q46" s="49">
        <f t="shared" si="34"/>
        <v>0</v>
      </c>
    </row>
    <row r="47" spans="1:17" s="48" customFormat="1" ht="15.75" customHeight="1" x14ac:dyDescent="0.25">
      <c r="A47" s="172"/>
      <c r="B47" s="180"/>
      <c r="C47" s="105" t="s">
        <v>96</v>
      </c>
      <c r="D47" s="123"/>
      <c r="E47" s="124"/>
      <c r="F47" s="124"/>
      <c r="G47" s="124"/>
      <c r="H47" s="125"/>
      <c r="I47" s="19" t="str">
        <f t="shared" si="30"/>
        <v>◄</v>
      </c>
      <c r="J47" s="126">
        <v>0.1</v>
      </c>
      <c r="K47" s="3"/>
      <c r="L47" s="56">
        <f t="shared" si="32"/>
        <v>0</v>
      </c>
      <c r="M47" s="46" t="str">
        <f t="shared" si="20"/>
        <v/>
      </c>
      <c r="N47" s="145">
        <f t="shared" si="31"/>
        <v>0.1</v>
      </c>
      <c r="O47" s="151">
        <f t="shared" si="33"/>
        <v>0.1</v>
      </c>
      <c r="Q47" s="49">
        <f t="shared" si="34"/>
        <v>0</v>
      </c>
    </row>
    <row r="48" spans="1:17" ht="21" customHeight="1" thickBot="1" x14ac:dyDescent="0.3">
      <c r="A48" s="176"/>
      <c r="B48" s="181"/>
      <c r="C48" s="106" t="s">
        <v>97</v>
      </c>
      <c r="D48" s="112"/>
      <c r="E48" s="90"/>
      <c r="F48" s="90"/>
      <c r="G48" s="90"/>
      <c r="H48" s="91"/>
      <c r="I48" s="19" t="str">
        <f t="shared" ref="I48" si="35">(IF(M48="","◄",""))</f>
        <v>◄</v>
      </c>
      <c r="J48" s="127">
        <v>0.1</v>
      </c>
      <c r="L48" s="56">
        <f t="shared" si="32"/>
        <v>0</v>
      </c>
      <c r="M48" s="46" t="str">
        <f t="shared" si="20"/>
        <v/>
      </c>
      <c r="N48" s="145">
        <f>IF(D48="",J48,0)</f>
        <v>0.1</v>
      </c>
      <c r="O48" s="151">
        <f t="shared" si="33"/>
        <v>0.1</v>
      </c>
      <c r="Q48" s="49">
        <f t="shared" si="34"/>
        <v>0</v>
      </c>
    </row>
    <row r="49" spans="1:18" s="48" customFormat="1" ht="21" customHeight="1" thickBot="1" x14ac:dyDescent="0.3">
      <c r="B49" s="83"/>
      <c r="C49" s="101"/>
      <c r="D49" s="102"/>
      <c r="E49" s="102"/>
      <c r="F49" s="102"/>
      <c r="G49" s="102"/>
      <c r="H49" s="102"/>
      <c r="I49" s="19"/>
      <c r="J49" s="84"/>
      <c r="L49" s="85"/>
      <c r="M49" s="46"/>
      <c r="N49" s="46"/>
      <c r="O49" s="152"/>
      <c r="Q49" s="49"/>
    </row>
    <row r="50" spans="1:18" ht="31.5" customHeight="1" thickBot="1" x14ac:dyDescent="0.3">
      <c r="C50" s="202" t="s">
        <v>9</v>
      </c>
      <c r="D50" s="202"/>
      <c r="E50" s="202"/>
      <c r="F50" s="202"/>
      <c r="G50" s="202"/>
      <c r="H50" s="202"/>
      <c r="I50" s="19"/>
      <c r="J50" s="51">
        <f>J40*SUM(N41:N48)+J36*SUM(N37:N39)+J33*SUM(N34:N35)+J24*SUM(N25:N32)+J17*SUM(N18:N23)+J11*SUM(N12:N16)+J3*SUM(N4:N10)</f>
        <v>0.99999999999999989</v>
      </c>
      <c r="L50" s="52" t="s">
        <v>102</v>
      </c>
      <c r="M50" s="22"/>
    </row>
    <row r="51" spans="1:18" ht="15.75" thickBot="1" x14ac:dyDescent="0.3">
      <c r="B51" s="23"/>
      <c r="C51" s="24"/>
      <c r="D51" s="25" t="s">
        <v>10</v>
      </c>
      <c r="E51" s="26"/>
      <c r="F51" s="204">
        <f>(L3+L11+L17+L24+L33+L36+L40)/(N3+N11+N17+N24+N33+N36+N40)</f>
        <v>0</v>
      </c>
      <c r="G51" s="205"/>
      <c r="H51" s="206" t="s">
        <v>11</v>
      </c>
      <c r="I51" s="206"/>
      <c r="J51" s="207"/>
      <c r="K51" s="27"/>
      <c r="L51" s="17"/>
      <c r="M51" s="18"/>
      <c r="N51" s="18"/>
      <c r="P51" s="17"/>
      <c r="Q51" s="18"/>
    </row>
    <row r="52" spans="1:18" ht="21.75" thickBot="1" x14ac:dyDescent="0.3">
      <c r="B52" s="23"/>
      <c r="C52" s="24"/>
      <c r="D52" s="28" t="s">
        <v>12</v>
      </c>
      <c r="E52" s="26"/>
      <c r="F52" s="208"/>
      <c r="G52" s="209"/>
      <c r="H52" s="210" t="s">
        <v>13</v>
      </c>
      <c r="I52" s="210"/>
      <c r="J52" s="211"/>
      <c r="K52" s="44"/>
      <c r="L52" s="17"/>
      <c r="M52" s="18"/>
      <c r="N52" s="18"/>
      <c r="P52" s="17"/>
      <c r="Q52" s="18"/>
    </row>
    <row r="53" spans="1:18" ht="15.75" thickBot="1" x14ac:dyDescent="0.3">
      <c r="B53" s="212"/>
      <c r="C53" s="212"/>
      <c r="D53" s="212"/>
      <c r="E53" s="212"/>
      <c r="F53" s="212"/>
      <c r="G53" s="212"/>
      <c r="H53" s="212"/>
      <c r="I53" s="212"/>
      <c r="J53" s="212"/>
      <c r="K53" s="27"/>
      <c r="L53" s="17"/>
      <c r="M53" s="18"/>
      <c r="N53" s="18"/>
      <c r="P53" s="17"/>
      <c r="Q53" s="18"/>
    </row>
    <row r="54" spans="1:18" ht="21.75" customHeight="1" x14ac:dyDescent="0.25">
      <c r="B54" s="217" t="s">
        <v>14</v>
      </c>
      <c r="C54" s="218"/>
      <c r="D54" s="219"/>
      <c r="E54" s="29"/>
      <c r="F54" s="220" t="s">
        <v>15</v>
      </c>
      <c r="G54" s="221"/>
      <c r="H54" s="221"/>
      <c r="I54" s="221"/>
      <c r="J54" s="222"/>
      <c r="K54" s="27"/>
      <c r="L54" s="17"/>
      <c r="M54" s="18"/>
      <c r="N54" s="18"/>
      <c r="P54" s="17"/>
      <c r="Q54" s="18"/>
    </row>
    <row r="55" spans="1:18" ht="40.5" customHeight="1" thickBot="1" x14ac:dyDescent="0.3">
      <c r="B55" s="223"/>
      <c r="C55" s="224"/>
      <c r="D55" s="225"/>
      <c r="E55" s="29"/>
      <c r="F55" s="226"/>
      <c r="G55" s="227"/>
      <c r="H55" s="227"/>
      <c r="I55" s="227"/>
      <c r="J55" s="228"/>
      <c r="K55" s="27"/>
      <c r="L55" s="17"/>
      <c r="M55" s="18"/>
      <c r="N55" s="18"/>
      <c r="P55" s="17"/>
      <c r="Q55" s="18"/>
    </row>
    <row r="56" spans="1:18" ht="15.75" thickBot="1" x14ac:dyDescent="0.3">
      <c r="B56" s="30"/>
      <c r="C56" s="29"/>
      <c r="D56" s="29"/>
      <c r="E56" s="31"/>
      <c r="F56" s="31"/>
      <c r="G56" s="31"/>
      <c r="H56" s="31"/>
      <c r="I56" s="31"/>
      <c r="J56" s="31"/>
      <c r="K56" s="27"/>
      <c r="L56" s="17"/>
      <c r="M56" s="18"/>
      <c r="N56" s="18"/>
      <c r="P56" s="17"/>
      <c r="Q56" s="18"/>
    </row>
    <row r="57" spans="1:18" ht="22.5" customHeight="1" x14ac:dyDescent="0.25">
      <c r="B57" s="229" t="s">
        <v>16</v>
      </c>
      <c r="C57" s="230"/>
      <c r="D57" s="154" t="s">
        <v>17</v>
      </c>
      <c r="E57" s="32"/>
      <c r="F57"/>
      <c r="G57"/>
      <c r="H57"/>
      <c r="I57" s="33"/>
      <c r="J57" s="17"/>
      <c r="K57" s="27"/>
      <c r="L57" s="17"/>
      <c r="M57" s="18"/>
      <c r="N57" s="18"/>
      <c r="P57" s="17"/>
      <c r="Q57" s="18"/>
    </row>
    <row r="58" spans="1:18" x14ac:dyDescent="0.25">
      <c r="B58" s="34"/>
      <c r="C58" s="35"/>
      <c r="D58" s="36"/>
      <c r="E58" s="37"/>
      <c r="F58"/>
      <c r="G58"/>
      <c r="H58"/>
      <c r="I58" s="33"/>
      <c r="J58" s="17"/>
      <c r="K58" s="27"/>
      <c r="L58" s="17"/>
      <c r="M58" s="18"/>
      <c r="N58" s="18"/>
      <c r="P58" s="17"/>
      <c r="Q58" s="18"/>
    </row>
    <row r="59" spans="1:18" s="18" customFormat="1" x14ac:dyDescent="0.25">
      <c r="A59" s="49"/>
      <c r="B59" s="34"/>
      <c r="C59" s="35"/>
      <c r="D59" s="36"/>
      <c r="E59" s="37"/>
      <c r="F59" s="38"/>
      <c r="G59" s="38"/>
      <c r="H59" s="38"/>
      <c r="I59" s="38"/>
      <c r="J59" s="38"/>
      <c r="K59" s="27"/>
      <c r="L59" s="17"/>
      <c r="O59" s="153"/>
      <c r="P59" s="17"/>
      <c r="R59"/>
    </row>
    <row r="60" spans="1:18" s="18" customFormat="1" ht="15.75" thickBot="1" x14ac:dyDescent="0.3">
      <c r="A60" s="49"/>
      <c r="B60" s="213"/>
      <c r="C60" s="214"/>
      <c r="D60" s="39"/>
      <c r="E60" s="37"/>
      <c r="F60" s="215"/>
      <c r="G60" s="216"/>
      <c r="H60" s="216"/>
      <c r="I60" s="216"/>
      <c r="J60" s="216"/>
      <c r="K60" s="27"/>
      <c r="L60" s="17"/>
      <c r="O60" s="153"/>
      <c r="P60" s="17"/>
      <c r="R60"/>
    </row>
  </sheetData>
  <mergeCells count="47">
    <mergeCell ref="B60:C60"/>
    <mergeCell ref="F60:J60"/>
    <mergeCell ref="B54:D54"/>
    <mergeCell ref="F54:J54"/>
    <mergeCell ref="B55:D55"/>
    <mergeCell ref="F55:J55"/>
    <mergeCell ref="B57:C57"/>
    <mergeCell ref="F51:G51"/>
    <mergeCell ref="H51:J51"/>
    <mergeCell ref="F52:G52"/>
    <mergeCell ref="H52:J52"/>
    <mergeCell ref="B53:J53"/>
    <mergeCell ref="B33:C33"/>
    <mergeCell ref="B34:B35"/>
    <mergeCell ref="D1:H1"/>
    <mergeCell ref="O1:O2"/>
    <mergeCell ref="C50:H50"/>
    <mergeCell ref="N1:N2"/>
    <mergeCell ref="B3:H3"/>
    <mergeCell ref="A46:A48"/>
    <mergeCell ref="B46:B48"/>
    <mergeCell ref="B36:C36"/>
    <mergeCell ref="B40:C40"/>
    <mergeCell ref="A1:B1"/>
    <mergeCell ref="A2:B2"/>
    <mergeCell ref="A38:A39"/>
    <mergeCell ref="B38:B39"/>
    <mergeCell ref="A41:A42"/>
    <mergeCell ref="B41:B42"/>
    <mergeCell ref="A43:A44"/>
    <mergeCell ref="B43:B44"/>
    <mergeCell ref="A25:A32"/>
    <mergeCell ref="B25:B32"/>
    <mergeCell ref="B24:C24"/>
    <mergeCell ref="A34:A35"/>
    <mergeCell ref="A4:A5"/>
    <mergeCell ref="B4:B5"/>
    <mergeCell ref="A6:A10"/>
    <mergeCell ref="B6:B10"/>
    <mergeCell ref="B11:H11"/>
    <mergeCell ref="A20:A22"/>
    <mergeCell ref="B20:B22"/>
    <mergeCell ref="A13:A15"/>
    <mergeCell ref="B13:B15"/>
    <mergeCell ref="B17:H17"/>
    <mergeCell ref="A18:A19"/>
    <mergeCell ref="B18:B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U51 détails compétences</vt:lpstr>
      <vt:lpstr>U51SP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Monin Thierry</dc:creator>
  <cp:lastModifiedBy>Girard Bruno</cp:lastModifiedBy>
  <dcterms:created xsi:type="dcterms:W3CDTF">2013-05-19T17:00:32Z</dcterms:created>
  <dcterms:modified xsi:type="dcterms:W3CDTF">2023-01-13T11:30:54Z</dcterms:modified>
</cp:coreProperties>
</file>