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rigaud\Documents\IPR\BTS\BTS CPI\CPI 19\Grilles CPI JANVIER 2019\"/>
    </mc:Choice>
  </mc:AlternateContent>
  <bookViews>
    <workbookView xWindow="0" yWindow="0" windowWidth="28800" windowHeight="12285" tabRatio="500"/>
  </bookViews>
  <sheets>
    <sheet name="U51 PHASE 1 Conduite de projet" sheetId="9" r:id="rId1"/>
    <sheet name="U51 PHASES 2+3 Soutenance 40MIN" sheetId="8" r:id="rId2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0" i="9" l="1"/>
  <c r="M9" i="9"/>
  <c r="M10" i="9"/>
  <c r="M11" i="9"/>
  <c r="M12" i="9"/>
  <c r="M13" i="9"/>
  <c r="M14" i="9"/>
  <c r="M15" i="9"/>
  <c r="M16" i="9"/>
  <c r="M17" i="9"/>
  <c r="M18" i="9"/>
  <c r="M19" i="9"/>
  <c r="M20" i="9"/>
  <c r="M21" i="9"/>
  <c r="M22" i="9"/>
  <c r="M23" i="9"/>
  <c r="M24" i="9"/>
  <c r="M25" i="9"/>
  <c r="M27" i="9"/>
  <c r="M28" i="9"/>
  <c r="M29" i="9"/>
  <c r="M30" i="9"/>
  <c r="M32" i="9"/>
  <c r="M33" i="9"/>
  <c r="M34" i="9"/>
  <c r="M35" i="9"/>
  <c r="M36" i="9"/>
  <c r="M37" i="9"/>
  <c r="M38" i="9"/>
  <c r="M39" i="9"/>
  <c r="M40" i="9"/>
  <c r="O9" i="9"/>
  <c r="J9" i="9" s="1"/>
  <c r="O10" i="9"/>
  <c r="O11" i="9"/>
  <c r="J11" i="9" s="1"/>
  <c r="O12" i="9"/>
  <c r="J12" i="9" s="1"/>
  <c r="O13" i="9"/>
  <c r="J13" i="9" s="1"/>
  <c r="O14" i="9"/>
  <c r="J14" i="9" s="1"/>
  <c r="O15" i="9"/>
  <c r="J15" i="9" s="1"/>
  <c r="O16" i="9"/>
  <c r="J16" i="9" s="1"/>
  <c r="O17" i="9"/>
  <c r="J17" i="9" s="1"/>
  <c r="O18" i="9"/>
  <c r="J18" i="9" s="1"/>
  <c r="O19" i="9"/>
  <c r="J19" i="9" s="1"/>
  <c r="O20" i="9"/>
  <c r="J20" i="9" s="1"/>
  <c r="O21" i="9"/>
  <c r="J21" i="9" s="1"/>
  <c r="O22" i="9"/>
  <c r="J22" i="9" s="1"/>
  <c r="O23" i="9"/>
  <c r="J23" i="9" s="1"/>
  <c r="O24" i="9"/>
  <c r="J24" i="9" s="1"/>
  <c r="O25" i="9"/>
  <c r="J25" i="9" s="1"/>
  <c r="O27" i="9"/>
  <c r="J27" i="9" s="1"/>
  <c r="O28" i="9"/>
  <c r="J28" i="9" s="1"/>
  <c r="O29" i="9"/>
  <c r="J29" i="9" s="1"/>
  <c r="O30" i="9"/>
  <c r="J30" i="9" s="1"/>
  <c r="O32" i="9"/>
  <c r="J32" i="9" s="1"/>
  <c r="O33" i="9"/>
  <c r="J33" i="9" s="1"/>
  <c r="O34" i="9"/>
  <c r="J34" i="9" s="1"/>
  <c r="O35" i="9"/>
  <c r="J35" i="9" s="1"/>
  <c r="O36" i="9"/>
  <c r="J36" i="9" s="1"/>
  <c r="O37" i="9"/>
  <c r="J37" i="9" s="1"/>
  <c r="O38" i="9"/>
  <c r="J38" i="9" s="1"/>
  <c r="O39" i="9"/>
  <c r="J39" i="9" s="1"/>
  <c r="O40" i="9"/>
  <c r="J40" i="9" s="1"/>
  <c r="K41" i="9"/>
  <c r="E57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7" i="8"/>
  <c r="M28" i="8"/>
  <c r="M29" i="8"/>
  <c r="M30" i="8"/>
  <c r="M32" i="8"/>
  <c r="M33" i="8"/>
  <c r="M34" i="8"/>
  <c r="M35" i="8"/>
  <c r="M36" i="8"/>
  <c r="M37" i="8"/>
  <c r="M38" i="8"/>
  <c r="M39" i="8"/>
  <c r="M40" i="8"/>
  <c r="O9" i="8"/>
  <c r="J9" i="8" s="1"/>
  <c r="O10" i="8"/>
  <c r="J10" i="8" s="1"/>
  <c r="O11" i="8"/>
  <c r="J11" i="8" s="1"/>
  <c r="O12" i="8"/>
  <c r="J12" i="8" s="1"/>
  <c r="O13" i="8"/>
  <c r="J13" i="8" s="1"/>
  <c r="O14" i="8"/>
  <c r="J14" i="8" s="1"/>
  <c r="O15" i="8"/>
  <c r="J15" i="8" s="1"/>
  <c r="O16" i="8"/>
  <c r="J16" i="8" s="1"/>
  <c r="O17" i="8"/>
  <c r="J17" i="8" s="1"/>
  <c r="O18" i="8"/>
  <c r="J18" i="8" s="1"/>
  <c r="O19" i="8"/>
  <c r="J19" i="8" s="1"/>
  <c r="O20" i="8"/>
  <c r="J20" i="8" s="1"/>
  <c r="O21" i="8"/>
  <c r="J21" i="8" s="1"/>
  <c r="O22" i="8"/>
  <c r="J22" i="8" s="1"/>
  <c r="O23" i="8"/>
  <c r="J23" i="8" s="1"/>
  <c r="O24" i="8"/>
  <c r="J24" i="8" s="1"/>
  <c r="O25" i="8"/>
  <c r="J25" i="8" s="1"/>
  <c r="O27" i="8"/>
  <c r="J27" i="8" s="1"/>
  <c r="O28" i="8"/>
  <c r="J28" i="8" s="1"/>
  <c r="O29" i="8"/>
  <c r="J29" i="8" s="1"/>
  <c r="O30" i="8"/>
  <c r="J30" i="8" s="1"/>
  <c r="O32" i="8"/>
  <c r="J32" i="8" s="1"/>
  <c r="O33" i="8"/>
  <c r="J33" i="8" s="1"/>
  <c r="O34" i="8"/>
  <c r="J34" i="8" s="1"/>
  <c r="O35" i="8"/>
  <c r="J35" i="8" s="1"/>
  <c r="O36" i="8"/>
  <c r="J36" i="8" s="1"/>
  <c r="O37" i="8"/>
  <c r="J37" i="8" s="1"/>
  <c r="O38" i="8"/>
  <c r="J38" i="8" s="1"/>
  <c r="O39" i="8"/>
  <c r="J39" i="8" s="1"/>
  <c r="O40" i="8"/>
  <c r="J40" i="8" s="1"/>
  <c r="K41" i="8"/>
  <c r="N29" i="9" l="1"/>
  <c r="N32" i="8"/>
  <c r="N39" i="8"/>
  <c r="M26" i="8"/>
  <c r="F43" i="8" s="1"/>
  <c r="N40" i="8"/>
  <c r="N33" i="8"/>
  <c r="N38" i="8"/>
  <c r="N36" i="8"/>
  <c r="N29" i="8"/>
  <c r="N28" i="8"/>
  <c r="N25" i="8"/>
  <c r="N34" i="8"/>
  <c r="N35" i="8"/>
  <c r="N37" i="8"/>
  <c r="M31" i="8"/>
  <c r="F44" i="8" s="1"/>
  <c r="N27" i="8"/>
  <c r="N30" i="8"/>
  <c r="N9" i="8"/>
  <c r="N21" i="8"/>
  <c r="N13" i="8"/>
  <c r="N16" i="8"/>
  <c r="M8" i="8"/>
  <c r="F42" i="8" s="1"/>
  <c r="N10" i="8"/>
  <c r="N19" i="8"/>
  <c r="N22" i="8"/>
  <c r="N11" i="8"/>
  <c r="N14" i="8"/>
  <c r="N17" i="8"/>
  <c r="N23" i="8"/>
  <c r="N12" i="8"/>
  <c r="N15" i="8"/>
  <c r="N18" i="8"/>
  <c r="N20" i="8"/>
  <c r="N24" i="8"/>
  <c r="N32" i="9"/>
  <c r="M26" i="9"/>
  <c r="F43" i="9" s="1"/>
  <c r="N30" i="9"/>
  <c r="O41" i="8"/>
  <c r="N39" i="9"/>
  <c r="N27" i="9"/>
  <c r="N28" i="9"/>
  <c r="N35" i="9"/>
  <c r="M31" i="9"/>
  <c r="F44" i="9" s="1"/>
  <c r="N37" i="9"/>
  <c r="N36" i="9"/>
  <c r="N38" i="9"/>
  <c r="N33" i="9"/>
  <c r="N40" i="9"/>
  <c r="N34" i="9"/>
  <c r="N9" i="9"/>
  <c r="N19" i="9"/>
  <c r="N21" i="9"/>
  <c r="N24" i="9"/>
  <c r="N12" i="9"/>
  <c r="N17" i="9"/>
  <c r="N13" i="9"/>
  <c r="O41" i="9"/>
  <c r="N22" i="9"/>
  <c r="N15" i="9"/>
  <c r="M8" i="9"/>
  <c r="F42" i="9" s="1"/>
  <c r="N20" i="9"/>
  <c r="N11" i="9"/>
  <c r="N16" i="9"/>
  <c r="J10" i="9"/>
  <c r="N10" i="9"/>
  <c r="N14" i="9"/>
  <c r="N18" i="9"/>
  <c r="N25" i="9"/>
  <c r="N23" i="9"/>
  <c r="L24" i="8" l="1"/>
  <c r="L32" i="8"/>
  <c r="L36" i="8"/>
  <c r="L13" i="8"/>
  <c r="L9" i="8"/>
  <c r="L27" i="8"/>
  <c r="L26" i="8" s="1"/>
  <c r="L15" i="8"/>
  <c r="L22" i="8"/>
  <c r="L18" i="8"/>
  <c r="L27" i="9"/>
  <c r="L26" i="9" s="1"/>
  <c r="L36" i="9"/>
  <c r="L32" i="9"/>
  <c r="L22" i="9"/>
  <c r="L24" i="9"/>
  <c r="L15" i="9"/>
  <c r="L13" i="9"/>
  <c r="L9" i="9"/>
  <c r="L18" i="9"/>
  <c r="L31" i="8" l="1"/>
  <c r="F45" i="8" s="1"/>
  <c r="L8" i="8"/>
  <c r="L31" i="9"/>
  <c r="L8" i="9"/>
  <c r="F45" i="9" l="1"/>
  <c r="F50" i="8" s="1"/>
  <c r="F52" i="8" s="1"/>
</calcChain>
</file>

<file path=xl/sharedStrings.xml><?xml version="1.0" encoding="utf-8"?>
<sst xmlns="http://schemas.openxmlformats.org/spreadsheetml/2006/main" count="157" uniqueCount="82">
  <si>
    <t>L'arbre d'assemblage est organisé en cohérence avec la méthodologie de conception utilisée.</t>
  </si>
  <si>
    <t>La mise en contrainte à chaque niveau de l'assemblage est univoque et minimale.</t>
  </si>
  <si>
    <t>non</t>
  </si>
  <si>
    <t>1/3</t>
  </si>
  <si>
    <t>2/3</t>
  </si>
  <si>
    <t>3/3</t>
  </si>
  <si>
    <t>Indicateurs</t>
  </si>
  <si>
    <t>Compétences</t>
  </si>
  <si>
    <t>Poids</t>
  </si>
  <si>
    <t>Note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</si>
  <si>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</si>
  <si>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</si>
  <si>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</si>
  <si>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 xml:space="preserve">* La note proposée, arrondie au demi point ou au point entier supérieur, est décidée par les évaluateurs à partir de la note brute </t>
  </si>
  <si>
    <t xml:space="preserve">Candidat : </t>
  </si>
  <si>
    <t>C14.2</t>
  </si>
  <si>
    <t>BTS Conception de Produits Industriels</t>
  </si>
  <si>
    <t>Appréciation globale</t>
  </si>
  <si>
    <t>Signature</t>
  </si>
  <si>
    <t>Date</t>
  </si>
  <si>
    <t>Nom et prénom des évaluateurs</t>
  </si>
  <si>
    <t>Épreuve E5 – Projet industriel</t>
  </si>
  <si>
    <t>Unité U51 – Conception détaillée</t>
  </si>
  <si>
    <t>(Coefficient 5)</t>
  </si>
  <si>
    <t>C7.1</t>
  </si>
  <si>
    <t>L'arbre d'assemblage est organisé en sous-ensemble(s) fonctionnel(s) et/ou structurel(s)  comprenant les solutions constructives à numériser.</t>
  </si>
  <si>
    <t>Le mode de création est adapté et évolutif selon le niveau de définition de la maquette numérique (volume, surface, filaire)</t>
  </si>
  <si>
    <t>Le positionnement des pièces est correctement contraint  dans le respect des mobilités relatives</t>
  </si>
  <si>
    <t>C7.2</t>
  </si>
  <si>
    <t>Formaliser les spécifications de fonctionnement.</t>
  </si>
  <si>
    <t>Les spécifications de bon fonctionnement du composant dans son contexte et/ou recommandés par les constructeurs sont recensées</t>
  </si>
  <si>
    <t>Les spécifications de fonctionnement sont déclinées sur les documents techniques appropriés</t>
  </si>
  <si>
    <t>Générer une maquette numérique robuste de l’ensemble étudié.</t>
  </si>
  <si>
    <t>C7.3</t>
  </si>
  <si>
    <t>Le paramétrage géométrique est établi en cohérence avec le principe et les contraintes fonctionnelles de conception et de procédé envisagé</t>
  </si>
  <si>
    <t>Le choix des paramètres assure la robustesse au sein de la maquette numérique et sa portabilité attendue</t>
  </si>
  <si>
    <t>Utiliser un logiciel de simulation pour optimiser / valider la conception détaillée d'un mécanisme</t>
  </si>
  <si>
    <t>C7.4</t>
  </si>
  <si>
    <t>L'outil de simulation retenu est adapté à la validation du critère énoncé</t>
  </si>
  <si>
    <t>Le modèle numérique est isolé et les données nécessaires sont introduites correctement.</t>
  </si>
  <si>
    <t>Les résultats de simulation sont analysés et les conséquences sur la conception détaillée mises en œuvre.</t>
  </si>
  <si>
    <t>Élaborer la maquette numérique définitive.</t>
  </si>
  <si>
    <t>C7.5</t>
  </si>
  <si>
    <t>Les pièces sont modélisées en respectant les règles d'obtention des formes associés aux procédés retenus .</t>
  </si>
  <si>
    <t>Les matériaux et autres indications de nomenclature sont associés au modèle.</t>
  </si>
  <si>
    <t>Générer les représentations graphiques dérivées en mobilisant les fonctionnalités des modeleurs volumiques</t>
  </si>
  <si>
    <t>C7.6</t>
  </si>
  <si>
    <t>Les représentations graphiques dérivées sont complétées et légendées des informations techniques associées en adéquation avec le point de vue du destinataire</t>
  </si>
  <si>
    <t>Les documents sont conformes aux attentes du client</t>
  </si>
  <si>
    <t>C12 : Intégrer l’éco-conception dans la conception d’un produit</t>
  </si>
  <si>
    <t>C14 : Elaborer le dossier de définition d’un produit mécanique (pièces cotées et tolérancées)</t>
  </si>
  <si>
    <t>C14.1</t>
  </si>
  <si>
    <t>Les spécifications de fonctionnement sont correctement reportées (jeux, ajustements, ...)</t>
  </si>
  <si>
    <t>Taux Txd'indicateurs évalués pourla compétence C7</t>
  </si>
  <si>
    <t>Taux Tx d'indicateurs évalués pourla compétence C12</t>
  </si>
  <si>
    <t>Taux Tx d'indicateurs évalués pourla compétence C14</t>
  </si>
  <si>
    <t xml:space="preserve"> Réaliser un dessin de définition de pièce, coté, tolérancé.</t>
  </si>
  <si>
    <t>Élaborer la maquette numérique de conception préliminaire du produit à l’aide d’un modeleur volumique,paramétrable, variationnel.</t>
  </si>
  <si>
    <t>Une assistance à la modélisation associée à la simulation est proposée</t>
  </si>
  <si>
    <t>Les contraintes environnementales, utilisées pour la caractérisation des fonctions de service, existent.</t>
  </si>
  <si>
    <t>La comparaison des solutions retenues, selon une analyse multicritères explicite, existe et est rationnelle.
Elle permet d’optimiser les trois piliers du développement durable.</t>
  </si>
  <si>
    <t>Un choix de composant standard et/ou sous traité optimisant les impacts environnementaux du cycle de vie du produit existe.</t>
  </si>
  <si>
    <t>La définition des pièces et du système en formes et dimensions optimisant les impacts environnementaux du cycle de vie du produit est pertinente.</t>
  </si>
  <si>
    <t>Le respect de la normalisation et de la lisibilité de la mise en plan d'un ensemble sont assurés.</t>
  </si>
  <si>
    <t>Le respect de la normalisation et de la lisibilité de la mise en plan de définition d'une pièce sont assurés.</t>
  </si>
  <si>
    <t>Le renseignement de la nomenclature associée au dessin d'ensemble est exhaustif.</t>
  </si>
  <si>
    <t>Une démarche explicite de spécification est mobilisée et permet de garantir la traçabilité.</t>
  </si>
  <si>
    <t>Les spécifications de fonctionnement (chaînes de cotes, conditions géométriques, états de surface) sont correctement traduites.</t>
  </si>
  <si>
    <t>L'identification des surfaces ou groupes de surfaces fonctionnelles est exhaustive et chaque surface (ou GSF) est associée à une fonction technique.</t>
  </si>
  <si>
    <t>La spécification des fonctions techniques est exacte et justifiée.</t>
  </si>
  <si>
    <t>PHASE 1 - CONDUITE DE PROJET</t>
  </si>
  <si>
    <t xml:space="preserve">Les contraintes environnementales, utilisées pour la caractérisation des fonctions de service, existent. </t>
  </si>
  <si>
    <t>C7 : Concevoir et définir, à l'aide d'un logiciel de CAO et des outils de simulation associés, un système, un outillage ou des pièces mécaniques satisfaisant au cahier des charges fonctionnel</t>
  </si>
  <si>
    <t xml:space="preserve"> /20</t>
  </si>
  <si>
    <t>Report Note Phase 1  Conduite de projet:</t>
  </si>
  <si>
    <t>Note finale brute Brute (30% Phase 1 et 70% Phases 2+3) :</t>
  </si>
  <si>
    <t>PHASES 2+3 - SOUTENANCE</t>
  </si>
  <si>
    <t>Note FINALE sur 20 proposée au jury* :</t>
  </si>
  <si>
    <t>Réaliser des mises en plan normées
(ensembles, sous-ensembles, nomenclatures)</t>
  </si>
  <si>
    <t>Le cartouche est renseigné (tolérances générales, matériaux, indices de révisions, repérage, ...)</t>
  </si>
  <si>
    <t>Réaliser des mises en plan normées 
(ensembles, sous-ensembles, nomenclatures)</t>
  </si>
  <si>
    <t>Réaliser un dessin de définition de pièce, coté, tolérancé.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</si>
</sst>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rgb="FFFF0000"/>
      <name val="Arial"/>
      <family val="2"/>
    </font>
    <font>
      <sz val="18"/>
      <color rgb="FFFF0000"/>
      <name val="Arial"/>
      <family val="2"/>
    </font>
    <font>
      <b/>
      <sz val="20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2"/>
      <color rgb="FF00B050"/>
      <name val="Arial"/>
      <family val="2"/>
    </font>
    <font>
      <b/>
      <sz val="12"/>
      <color rgb="FF00B050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4">
    <xf numFmtId="0" fontId="0" fillId="0" borderId="0" xfId="0"/>
    <xf numFmtId="0" fontId="6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0" fontId="7" fillId="0" borderId="0" xfId="0" applyFont="1"/>
    <xf numFmtId="49" fontId="6" fillId="0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/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horizontal="right" vertical="center"/>
    </xf>
    <xf numFmtId="0" fontId="16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2" fillId="0" borderId="0" xfId="0" applyFont="1" applyBorder="1" applyAlignment="1" applyProtection="1">
      <alignment horizontal="right" vertical="center"/>
    </xf>
    <xf numFmtId="0" fontId="23" fillId="0" borderId="0" xfId="0" applyFont="1" applyFill="1" applyBorder="1" applyAlignment="1" applyProtection="1">
      <alignment vertical="top" wrapText="1"/>
    </xf>
    <xf numFmtId="0" fontId="23" fillId="0" borderId="0" xfId="0" applyFont="1" applyBorder="1" applyAlignment="1" applyProtection="1">
      <alignment vertical="top" wrapText="1"/>
    </xf>
    <xf numFmtId="0" fontId="23" fillId="0" borderId="0" xfId="0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center" vertical="center"/>
    </xf>
    <xf numFmtId="0" fontId="15" fillId="4" borderId="0" xfId="0" applyFont="1" applyFill="1" applyBorder="1" applyAlignment="1" applyProtection="1">
      <alignment vertical="center"/>
    </xf>
    <xf numFmtId="0" fontId="15" fillId="4" borderId="21" xfId="0" applyFont="1" applyFill="1" applyBorder="1" applyAlignment="1" applyProtection="1">
      <alignment vertical="center"/>
    </xf>
    <xf numFmtId="0" fontId="15" fillId="4" borderId="9" xfId="0" applyFont="1" applyFill="1" applyBorder="1" applyAlignment="1" applyProtection="1">
      <alignment vertical="center"/>
    </xf>
    <xf numFmtId="0" fontId="15" fillId="4" borderId="22" xfId="0" applyFont="1" applyFill="1" applyBorder="1" applyAlignment="1" applyProtection="1">
      <alignment vertical="center"/>
    </xf>
    <xf numFmtId="0" fontId="15" fillId="4" borderId="23" xfId="0" applyFont="1" applyFill="1" applyBorder="1" applyAlignment="1" applyProtection="1">
      <alignment vertical="center"/>
    </xf>
    <xf numFmtId="0" fontId="15" fillId="4" borderId="12" xfId="0" applyFont="1" applyFill="1" applyBorder="1" applyAlignment="1" applyProtection="1">
      <alignment vertical="center"/>
    </xf>
    <xf numFmtId="0" fontId="15" fillId="0" borderId="1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0" borderId="0" xfId="0" applyFont="1" applyAlignment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6" fillId="3" borderId="15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6" fillId="3" borderId="7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/>
    </xf>
    <xf numFmtId="0" fontId="27" fillId="0" borderId="15" xfId="0" applyFont="1" applyFill="1" applyBorder="1" applyAlignment="1" applyProtection="1">
      <alignment vertical="center" wrapText="1"/>
    </xf>
    <xf numFmtId="0" fontId="21" fillId="3" borderId="15" xfId="0" applyFont="1" applyFill="1" applyBorder="1" applyAlignment="1"/>
    <xf numFmtId="0" fontId="27" fillId="3" borderId="15" xfId="0" applyFont="1" applyFill="1" applyBorder="1" applyAlignment="1" applyProtection="1">
      <alignment vertical="center" wrapText="1"/>
    </xf>
    <xf numFmtId="0" fontId="21" fillId="0" borderId="15" xfId="0" applyFont="1" applyFill="1" applyBorder="1" applyAlignment="1"/>
    <xf numFmtId="0" fontId="27" fillId="0" borderId="13" xfId="0" applyFont="1" applyFill="1" applyBorder="1" applyAlignment="1" applyProtection="1">
      <alignment vertical="center" wrapText="1"/>
    </xf>
    <xf numFmtId="0" fontId="21" fillId="3" borderId="7" xfId="0" applyFont="1" applyFill="1" applyBorder="1" applyAlignment="1">
      <alignment wrapText="1"/>
    </xf>
    <xf numFmtId="0" fontId="27" fillId="0" borderId="11" xfId="0" applyFont="1" applyFill="1" applyBorder="1" applyAlignment="1" applyProtection="1">
      <alignment vertical="center" wrapText="1"/>
    </xf>
    <xf numFmtId="0" fontId="21" fillId="3" borderId="7" xfId="0" applyFont="1" applyFill="1" applyBorder="1" applyAlignment="1"/>
    <xf numFmtId="0" fontId="27" fillId="0" borderId="10" xfId="0" applyFont="1" applyFill="1" applyBorder="1" applyAlignment="1" applyProtection="1">
      <alignment vertical="center" wrapText="1"/>
    </xf>
    <xf numFmtId="0" fontId="27" fillId="0" borderId="27" xfId="0" applyFont="1" applyFill="1" applyBorder="1" applyAlignment="1" applyProtection="1">
      <alignment vertical="center" wrapText="1"/>
    </xf>
    <xf numFmtId="0" fontId="29" fillId="0" borderId="0" xfId="0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2" fontId="30" fillId="0" borderId="0" xfId="0" applyNumberFormat="1" applyFont="1" applyAlignment="1">
      <alignment horizontal="center"/>
    </xf>
    <xf numFmtId="2" fontId="29" fillId="0" borderId="0" xfId="0" applyNumberFormat="1" applyFont="1" applyAlignment="1">
      <alignment horizontal="center"/>
    </xf>
    <xf numFmtId="0" fontId="15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right" vertical="center"/>
    </xf>
    <xf numFmtId="0" fontId="32" fillId="0" borderId="0" xfId="0" applyFont="1" applyBorder="1" applyAlignment="1" applyProtection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Border="1" applyAlignment="1" applyProtection="1">
      <alignment horizontal="right" vertical="center"/>
    </xf>
    <xf numFmtId="0" fontId="35" fillId="0" borderId="0" xfId="0" applyFont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6" fillId="5" borderId="0" xfId="0" applyFont="1" applyFill="1" applyAlignment="1">
      <alignment horizontal="left" vertical="center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2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2" fontId="0" fillId="0" borderId="15" xfId="0" applyNumberFormat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21" fillId="0" borderId="15" xfId="0" applyFont="1" applyBorder="1" applyAlignment="1">
      <alignment horizontal="left" vertical="center" wrapText="1"/>
    </xf>
    <xf numFmtId="2" fontId="0" fillId="0" borderId="15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25" fillId="0" borderId="24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top"/>
    </xf>
    <xf numFmtId="164" fontId="38" fillId="0" borderId="31" xfId="0" applyNumberFormat="1" applyFont="1" applyBorder="1" applyAlignment="1" applyProtection="1">
      <alignment horizontal="center" vertical="center"/>
      <protection locked="0"/>
    </xf>
    <xf numFmtId="164" fontId="38" fillId="0" borderId="34" xfId="0" applyNumberFormat="1" applyFont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center" vertical="center"/>
    </xf>
    <xf numFmtId="0" fontId="38" fillId="0" borderId="33" xfId="0" applyFont="1" applyBorder="1" applyAlignment="1" applyProtection="1">
      <alignment horizontal="center" vertical="center"/>
    </xf>
    <xf numFmtId="0" fontId="2" fillId="2" borderId="14" xfId="0" applyFont="1" applyFill="1" applyBorder="1" applyAlignment="1">
      <alignment horizontal="center" vertical="top"/>
    </xf>
    <xf numFmtId="0" fontId="2" fillId="2" borderId="25" xfId="0" applyFont="1" applyFill="1" applyBorder="1" applyAlignment="1">
      <alignment horizontal="center" vertical="top"/>
    </xf>
    <xf numFmtId="0" fontId="0" fillId="0" borderId="2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vertical="center" wrapText="1"/>
    </xf>
    <xf numFmtId="0" fontId="21" fillId="0" borderId="4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vertical="center" wrapText="1"/>
    </xf>
    <xf numFmtId="9" fontId="9" fillId="0" borderId="0" xfId="0" applyNumberFormat="1" applyFont="1" applyBorder="1" applyAlignment="1" applyProtection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0" fillId="0" borderId="15" xfId="0" applyFont="1" applyBorder="1" applyAlignment="1" applyProtection="1">
      <alignment horizontal="center" vertical="center" wrapText="1"/>
      <protection locked="0"/>
    </xf>
    <xf numFmtId="14" fontId="24" fillId="0" borderId="28" xfId="0" applyNumberFormat="1" applyFont="1" applyBorder="1" applyAlignment="1" applyProtection="1">
      <alignment horizontal="center" vertical="center"/>
      <protection locked="0"/>
    </xf>
    <xf numFmtId="14" fontId="24" fillId="0" borderId="29" xfId="0" applyNumberFormat="1" applyFont="1" applyBorder="1" applyAlignment="1" applyProtection="1">
      <alignment horizontal="center" vertical="center"/>
      <protection locked="0"/>
    </xf>
    <xf numFmtId="14" fontId="24" fillId="0" borderId="30" xfId="0" applyNumberFormat="1" applyFont="1" applyBorder="1" applyAlignment="1" applyProtection="1">
      <alignment horizontal="center" vertical="center"/>
      <protection locked="0"/>
    </xf>
    <xf numFmtId="164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 vertical="center"/>
    </xf>
    <xf numFmtId="0" fontId="22" fillId="0" borderId="23" xfId="0" applyFont="1" applyFill="1" applyBorder="1" applyAlignment="1" applyProtection="1">
      <alignment horizontal="right" vertical="center"/>
    </xf>
    <xf numFmtId="0" fontId="15" fillId="4" borderId="19" xfId="0" applyFont="1" applyFill="1" applyBorder="1" applyAlignment="1" applyProtection="1">
      <alignment horizontal="center" vertical="center"/>
    </xf>
    <xf numFmtId="0" fontId="15" fillId="4" borderId="20" xfId="0" applyFont="1" applyFill="1" applyBorder="1" applyAlignment="1" applyProtection="1">
      <alignment horizontal="center" vertical="center"/>
    </xf>
    <xf numFmtId="0" fontId="15" fillId="4" borderId="8" xfId="0" applyFont="1" applyFill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5" fillId="0" borderId="18" xfId="0" applyFont="1" applyBorder="1" applyAlignment="1" applyProtection="1">
      <alignment horizontal="center" vertical="center"/>
    </xf>
    <xf numFmtId="164" fontId="36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horizontal="center" vertical="center"/>
    </xf>
    <xf numFmtId="0" fontId="28" fillId="2" borderId="5" xfId="0" applyFont="1" applyFill="1" applyBorder="1" applyAlignment="1">
      <alignment horizontal="center" vertical="top" wrapText="1"/>
    </xf>
    <xf numFmtId="0" fontId="28" fillId="2" borderId="6" xfId="0" applyFont="1" applyFill="1" applyBorder="1" applyAlignment="1">
      <alignment horizontal="center" vertical="top"/>
    </xf>
    <xf numFmtId="0" fontId="28" fillId="2" borderId="7" xfId="0" applyFont="1" applyFill="1" applyBorder="1" applyAlignment="1">
      <alignment horizontal="center" vertical="top"/>
    </xf>
    <xf numFmtId="164" fontId="37" fillId="0" borderId="31" xfId="0" applyNumberFormat="1" applyFont="1" applyBorder="1" applyAlignment="1" applyProtection="1">
      <alignment horizontal="center" vertical="center"/>
      <protection locked="0"/>
    </xf>
    <xf numFmtId="164" fontId="37" fillId="0" borderId="34" xfId="0" applyNumberFormat="1" applyFont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center" vertical="center"/>
    </xf>
    <xf numFmtId="0" fontId="37" fillId="0" borderId="33" xfId="0" applyFont="1" applyBorder="1" applyAlignment="1" applyProtection="1">
      <alignment horizontal="center" vertical="center"/>
    </xf>
    <xf numFmtId="9" fontId="9" fillId="0" borderId="23" xfId="0" applyNumberFormat="1" applyFont="1" applyBorder="1" applyAlignment="1" applyProtection="1">
      <alignment horizontal="center" vertical="center"/>
    </xf>
    <xf numFmtId="164" fontId="31" fillId="0" borderId="31" xfId="0" applyNumberFormat="1" applyFont="1" applyBorder="1" applyAlignment="1" applyProtection="1">
      <alignment horizontal="center" vertical="center"/>
      <protection locked="0"/>
    </xf>
    <xf numFmtId="164" fontId="31" fillId="0" borderId="32" xfId="0" applyNumberFormat="1" applyFont="1" applyBorder="1" applyAlignment="1" applyProtection="1">
      <alignment horizontal="center" vertical="center"/>
      <protection locked="0"/>
    </xf>
    <xf numFmtId="0" fontId="31" fillId="0" borderId="32" xfId="0" applyFont="1" applyBorder="1" applyAlignment="1" applyProtection="1">
      <alignment horizontal="center" vertical="center"/>
    </xf>
    <xf numFmtId="0" fontId="31" fillId="0" borderId="33" xfId="0" applyFont="1" applyBorder="1" applyAlignment="1" applyProtection="1">
      <alignment horizontal="center" vertical="center"/>
    </xf>
    <xf numFmtId="9" fontId="9" fillId="0" borderId="20" xfId="0" applyNumberFormat="1" applyFont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9"/>
  <sheetViews>
    <sheetView tabSelected="1" topLeftCell="A16" zoomScale="50" zoomScaleNormal="50" workbookViewId="0">
      <selection activeCell="F46" sqref="F46:G46"/>
    </sheetView>
  </sheetViews>
  <sheetFormatPr baseColWidth="10" defaultRowHeight="15.75" x14ac:dyDescent="0.25"/>
  <cols>
    <col min="1" max="1" width="3" customWidth="1"/>
    <col min="2" max="2" width="6.5" customWidth="1"/>
    <col min="3" max="3" width="43.375" style="3" customWidth="1"/>
    <col min="4" max="4" width="115.87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8" customWidth="1"/>
    <col min="11" max="12" width="11" style="5"/>
    <col min="13" max="13" width="7.625" style="62" customWidth="1"/>
    <col min="14" max="14" width="8.5" style="66" customWidth="1"/>
    <col min="15" max="15" width="6" style="62" customWidth="1"/>
  </cols>
  <sheetData>
    <row r="1" spans="2:15" s="7" customFormat="1" ht="33" customHeight="1" x14ac:dyDescent="0.25">
      <c r="B1" s="19" t="s">
        <v>16</v>
      </c>
      <c r="C1" s="15"/>
      <c r="E1" s="85" t="s">
        <v>14</v>
      </c>
      <c r="F1" s="85"/>
      <c r="G1" s="85"/>
      <c r="H1" s="85"/>
      <c r="I1" s="85"/>
      <c r="J1" s="85"/>
      <c r="K1" s="85"/>
      <c r="L1" s="85"/>
      <c r="M1" s="62"/>
      <c r="N1" s="63"/>
      <c r="O1" s="62"/>
    </row>
    <row r="2" spans="2:15" s="14" customFormat="1" ht="18.75" customHeight="1" x14ac:dyDescent="0.3">
      <c r="B2" s="21" t="s">
        <v>21</v>
      </c>
      <c r="D2" s="73" t="s">
        <v>70</v>
      </c>
      <c r="E2" s="86"/>
      <c r="F2" s="87"/>
      <c r="G2" s="87"/>
      <c r="H2" s="87"/>
      <c r="I2" s="87"/>
      <c r="J2" s="87"/>
      <c r="K2" s="87"/>
      <c r="L2" s="87"/>
      <c r="M2" s="64"/>
      <c r="N2" s="65"/>
      <c r="O2" s="64"/>
    </row>
    <row r="3" spans="2:15" s="14" customFormat="1" ht="18.75" x14ac:dyDescent="0.3">
      <c r="B3" s="22" t="s">
        <v>22</v>
      </c>
      <c r="E3" s="41"/>
      <c r="F3" s="41"/>
      <c r="G3" s="41"/>
      <c r="H3" s="41"/>
      <c r="I3" s="41"/>
      <c r="J3" s="41"/>
      <c r="K3" s="41"/>
      <c r="L3" s="41"/>
      <c r="M3" s="64"/>
      <c r="N3" s="65"/>
      <c r="O3" s="64"/>
    </row>
    <row r="4" spans="2:15" s="14" customFormat="1" ht="18.75" x14ac:dyDescent="0.3">
      <c r="B4" s="21" t="s">
        <v>23</v>
      </c>
      <c r="E4" s="41"/>
      <c r="F4" s="41"/>
      <c r="G4" s="41"/>
      <c r="H4" s="41"/>
      <c r="I4" s="41"/>
      <c r="J4" s="41"/>
      <c r="K4" s="41"/>
      <c r="L4" s="41"/>
      <c r="M4" s="64"/>
      <c r="N4" s="65"/>
      <c r="O4" s="64"/>
    </row>
    <row r="5" spans="2:15" s="14" customFormat="1" ht="18.75" x14ac:dyDescent="0.3">
      <c r="B5" s="20"/>
      <c r="E5" s="41"/>
      <c r="F5" s="41"/>
      <c r="G5" s="41"/>
      <c r="H5" s="41"/>
      <c r="I5" s="41"/>
      <c r="J5" s="41"/>
      <c r="K5" s="41"/>
      <c r="L5" s="41"/>
      <c r="M5" s="64"/>
      <c r="N5" s="65"/>
      <c r="O5" s="64"/>
    </row>
    <row r="7" spans="2:15" x14ac:dyDescent="0.25">
      <c r="B7" s="88" t="s">
        <v>7</v>
      </c>
      <c r="C7" s="88"/>
      <c r="D7" s="40" t="s">
        <v>6</v>
      </c>
      <c r="E7" s="1" t="s">
        <v>2</v>
      </c>
      <c r="F7" s="2">
        <v>0</v>
      </c>
      <c r="G7" s="2" t="s">
        <v>3</v>
      </c>
      <c r="H7" s="2" t="s">
        <v>4</v>
      </c>
      <c r="I7" s="2" t="s">
        <v>5</v>
      </c>
      <c r="K7" s="4" t="s">
        <v>8</v>
      </c>
      <c r="L7" s="4" t="s">
        <v>9</v>
      </c>
    </row>
    <row r="8" spans="2:15" ht="15.75" customHeight="1" x14ac:dyDescent="0.25">
      <c r="B8" s="89" t="s">
        <v>72</v>
      </c>
      <c r="C8" s="90"/>
      <c r="D8" s="90"/>
      <c r="E8" s="90"/>
      <c r="F8" s="90"/>
      <c r="G8" s="90"/>
      <c r="H8" s="90"/>
      <c r="I8" s="91"/>
      <c r="K8" s="17">
        <v>0.6</v>
      </c>
      <c r="L8" s="6">
        <f>SUM(L9:L25)</f>
        <v>0</v>
      </c>
      <c r="M8" s="62">
        <f>SUM(M9:M25)</f>
        <v>17</v>
      </c>
    </row>
    <row r="9" spans="2:15" ht="15.75" customHeight="1" x14ac:dyDescent="0.25">
      <c r="B9" s="92" t="s">
        <v>24</v>
      </c>
      <c r="C9" s="93" t="s">
        <v>57</v>
      </c>
      <c r="D9" s="52" t="s">
        <v>25</v>
      </c>
      <c r="E9" s="48"/>
      <c r="F9" s="48"/>
      <c r="G9" s="48"/>
      <c r="H9" s="48"/>
      <c r="I9" s="48"/>
      <c r="J9" s="16" t="str">
        <f t="shared" ref="J9:J25" si="0">(IF(O9&lt;&gt;1,"◄",""))</f>
        <v>◄</v>
      </c>
      <c r="K9" s="39">
        <v>1</v>
      </c>
      <c r="L9" s="96">
        <f>SUM(N9:N12)</f>
        <v>0</v>
      </c>
      <c r="M9" s="62">
        <f>IF(E9&lt;&gt;"",0,K9)</f>
        <v>1</v>
      </c>
      <c r="N9" s="66">
        <f>(IF(G9&lt;&gt;"",1/3,0)+IF(H9&lt;&gt;"",2/3,0)+IF(I9&lt;&gt;"",1,0))*K$8*20*M9/SUM(M$9:M$25)</f>
        <v>0</v>
      </c>
      <c r="O9" s="62">
        <f>COUNTA(E9:I9)</f>
        <v>0</v>
      </c>
    </row>
    <row r="10" spans="2:15" ht="15.75" customHeight="1" x14ac:dyDescent="0.25">
      <c r="B10" s="92"/>
      <c r="C10" s="94"/>
      <c r="D10" s="53" t="s">
        <v>0</v>
      </c>
      <c r="E10" s="45"/>
      <c r="F10" s="45"/>
      <c r="G10" s="45"/>
      <c r="H10" s="45"/>
      <c r="I10" s="45"/>
      <c r="J10" s="16" t="str">
        <f t="shared" si="0"/>
        <v>◄</v>
      </c>
      <c r="K10" s="39">
        <v>1</v>
      </c>
      <c r="L10" s="97"/>
      <c r="M10" s="62">
        <f t="shared" ref="M10:M25" si="1">IF(E10&lt;&gt;"",0,K10)</f>
        <v>1</v>
      </c>
      <c r="N10" s="66">
        <f t="shared" ref="N10:N23" si="2">(IF(G10&lt;&gt;"",1/3,0)+IF(H10&lt;&gt;"",2/3,0)+IF(I10&lt;&gt;"",1,0))*K$8*20*M10/SUM(M$9:M$25)</f>
        <v>0</v>
      </c>
      <c r="O10" s="62">
        <f t="shared" ref="O10:O40" si="3">COUNTA(E10:I10)</f>
        <v>0</v>
      </c>
    </row>
    <row r="11" spans="2:15" ht="15.75" customHeight="1" x14ac:dyDescent="0.25">
      <c r="B11" s="92"/>
      <c r="C11" s="94"/>
      <c r="D11" s="52" t="s">
        <v>26</v>
      </c>
      <c r="E11" s="48"/>
      <c r="F11" s="48"/>
      <c r="G11" s="48"/>
      <c r="H11" s="48"/>
      <c r="I11" s="48"/>
      <c r="J11" s="16" t="str">
        <f t="shared" si="0"/>
        <v>◄</v>
      </c>
      <c r="K11" s="39">
        <v>1</v>
      </c>
      <c r="L11" s="97"/>
      <c r="M11" s="62">
        <f t="shared" si="1"/>
        <v>1</v>
      </c>
      <c r="N11" s="66">
        <f t="shared" si="2"/>
        <v>0</v>
      </c>
      <c r="O11" s="62">
        <f t="shared" si="3"/>
        <v>0</v>
      </c>
    </row>
    <row r="12" spans="2:15" ht="15.75" customHeight="1" x14ac:dyDescent="0.25">
      <c r="B12" s="92"/>
      <c r="C12" s="95"/>
      <c r="D12" s="53" t="s">
        <v>27</v>
      </c>
      <c r="E12" s="45"/>
      <c r="F12" s="45"/>
      <c r="G12" s="45"/>
      <c r="H12" s="45"/>
      <c r="I12" s="45"/>
      <c r="J12" s="16" t="str">
        <f t="shared" si="0"/>
        <v>◄</v>
      </c>
      <c r="K12" s="39">
        <v>1</v>
      </c>
      <c r="L12" s="98"/>
      <c r="M12" s="62">
        <f t="shared" si="1"/>
        <v>1</v>
      </c>
      <c r="N12" s="66">
        <f t="shared" si="2"/>
        <v>0</v>
      </c>
      <c r="O12" s="62">
        <f t="shared" si="3"/>
        <v>0</v>
      </c>
    </row>
    <row r="13" spans="2:15" ht="15.75" customHeight="1" x14ac:dyDescent="0.25">
      <c r="B13" s="99" t="s">
        <v>28</v>
      </c>
      <c r="C13" s="100" t="s">
        <v>29</v>
      </c>
      <c r="D13" s="52" t="s">
        <v>30</v>
      </c>
      <c r="E13" s="49"/>
      <c r="F13" s="49"/>
      <c r="G13" s="49"/>
      <c r="H13" s="49"/>
      <c r="I13" s="49"/>
      <c r="J13" s="16" t="str">
        <f t="shared" si="0"/>
        <v>◄</v>
      </c>
      <c r="K13" s="39">
        <v>1</v>
      </c>
      <c r="L13" s="96">
        <f>SUM(N13:N14)</f>
        <v>0</v>
      </c>
      <c r="M13" s="62">
        <f t="shared" si="1"/>
        <v>1</v>
      </c>
      <c r="N13" s="66">
        <f t="shared" si="2"/>
        <v>0</v>
      </c>
      <c r="O13" s="62">
        <f t="shared" si="3"/>
        <v>0</v>
      </c>
    </row>
    <row r="14" spans="2:15" ht="15.75" customHeight="1" x14ac:dyDescent="0.25">
      <c r="B14" s="99"/>
      <c r="C14" s="101"/>
      <c r="D14" s="53" t="s">
        <v>31</v>
      </c>
      <c r="E14" s="45"/>
      <c r="F14" s="45"/>
      <c r="G14" s="45"/>
      <c r="H14" s="45"/>
      <c r="I14" s="45"/>
      <c r="J14" s="16" t="str">
        <f t="shared" si="0"/>
        <v>◄</v>
      </c>
      <c r="K14" s="39">
        <v>1</v>
      </c>
      <c r="L14" s="98"/>
      <c r="M14" s="62">
        <f t="shared" si="1"/>
        <v>1</v>
      </c>
      <c r="N14" s="66">
        <f t="shared" si="2"/>
        <v>0</v>
      </c>
      <c r="O14" s="62">
        <f t="shared" si="3"/>
        <v>0</v>
      </c>
    </row>
    <row r="15" spans="2:15" ht="15.75" customHeight="1" x14ac:dyDescent="0.25">
      <c r="B15" s="102" t="s">
        <v>33</v>
      </c>
      <c r="C15" s="105" t="s">
        <v>32</v>
      </c>
      <c r="D15" s="52" t="s">
        <v>1</v>
      </c>
      <c r="E15" s="49"/>
      <c r="F15" s="49"/>
      <c r="G15" s="49"/>
      <c r="H15" s="49"/>
      <c r="I15" s="49"/>
      <c r="J15" s="16" t="str">
        <f t="shared" si="0"/>
        <v>◄</v>
      </c>
      <c r="K15" s="39">
        <v>1</v>
      </c>
      <c r="L15" s="96">
        <f>SUM(N15:N17)</f>
        <v>0</v>
      </c>
      <c r="M15" s="62">
        <f t="shared" si="1"/>
        <v>1</v>
      </c>
      <c r="N15" s="66">
        <f t="shared" si="2"/>
        <v>0</v>
      </c>
      <c r="O15" s="62">
        <f t="shared" si="3"/>
        <v>0</v>
      </c>
    </row>
    <row r="16" spans="2:15" ht="15.75" customHeight="1" x14ac:dyDescent="0.25">
      <c r="B16" s="103"/>
      <c r="C16" s="106"/>
      <c r="D16" s="53" t="s">
        <v>34</v>
      </c>
      <c r="E16" s="45"/>
      <c r="F16" s="45"/>
      <c r="G16" s="45"/>
      <c r="H16" s="45"/>
      <c r="I16" s="45"/>
      <c r="J16" s="16" t="str">
        <f t="shared" si="0"/>
        <v>◄</v>
      </c>
      <c r="K16" s="39">
        <v>1</v>
      </c>
      <c r="L16" s="97"/>
      <c r="M16" s="62">
        <f t="shared" si="1"/>
        <v>1</v>
      </c>
      <c r="N16" s="66">
        <f t="shared" si="2"/>
        <v>0</v>
      </c>
      <c r="O16" s="62">
        <f t="shared" si="3"/>
        <v>0</v>
      </c>
    </row>
    <row r="17" spans="2:15" ht="15.75" customHeight="1" x14ac:dyDescent="0.25">
      <c r="B17" s="104"/>
      <c r="C17" s="107"/>
      <c r="D17" s="52" t="s">
        <v>35</v>
      </c>
      <c r="E17" s="49"/>
      <c r="F17" s="49"/>
      <c r="G17" s="49"/>
      <c r="H17" s="49"/>
      <c r="I17" s="49"/>
      <c r="J17" s="16" t="str">
        <f t="shared" si="0"/>
        <v>◄</v>
      </c>
      <c r="K17" s="39">
        <v>1</v>
      </c>
      <c r="L17" s="98"/>
      <c r="M17" s="62">
        <f t="shared" si="1"/>
        <v>1</v>
      </c>
      <c r="N17" s="66">
        <f t="shared" si="2"/>
        <v>0</v>
      </c>
      <c r="O17" s="62">
        <f t="shared" si="3"/>
        <v>0</v>
      </c>
    </row>
    <row r="18" spans="2:15" ht="15.75" customHeight="1" x14ac:dyDescent="0.25">
      <c r="B18" s="102" t="s">
        <v>37</v>
      </c>
      <c r="C18" s="100" t="s">
        <v>36</v>
      </c>
      <c r="D18" s="54" t="s">
        <v>38</v>
      </c>
      <c r="E18" s="50"/>
      <c r="F18" s="50"/>
      <c r="G18" s="50"/>
      <c r="H18" s="50"/>
      <c r="I18" s="50"/>
      <c r="J18" s="16" t="str">
        <f t="shared" si="0"/>
        <v>◄</v>
      </c>
      <c r="K18" s="39">
        <v>1</v>
      </c>
      <c r="L18" s="96">
        <f>SUM(N18:N21)</f>
        <v>0</v>
      </c>
      <c r="M18" s="62">
        <f t="shared" si="1"/>
        <v>1</v>
      </c>
      <c r="N18" s="66">
        <f t="shared" si="2"/>
        <v>0</v>
      </c>
      <c r="O18" s="62">
        <f t="shared" si="3"/>
        <v>0</v>
      </c>
    </row>
    <row r="19" spans="2:15" ht="15.75" customHeight="1" x14ac:dyDescent="0.25">
      <c r="B19" s="103"/>
      <c r="C19" s="108"/>
      <c r="D19" s="55" t="s">
        <v>39</v>
      </c>
      <c r="E19" s="51"/>
      <c r="F19" s="51"/>
      <c r="G19" s="51"/>
      <c r="H19" s="51"/>
      <c r="I19" s="51"/>
      <c r="J19" s="16" t="str">
        <f t="shared" si="0"/>
        <v>◄</v>
      </c>
      <c r="K19" s="39">
        <v>1</v>
      </c>
      <c r="L19" s="97"/>
      <c r="M19" s="62">
        <f t="shared" si="1"/>
        <v>1</v>
      </c>
      <c r="N19" s="66">
        <f t="shared" si="2"/>
        <v>0</v>
      </c>
      <c r="O19" s="62">
        <f t="shared" si="3"/>
        <v>0</v>
      </c>
    </row>
    <row r="20" spans="2:15" ht="15.75" customHeight="1" x14ac:dyDescent="0.25">
      <c r="B20" s="103"/>
      <c r="C20" s="108"/>
      <c r="D20" s="53" t="s">
        <v>40</v>
      </c>
      <c r="E20" s="45"/>
      <c r="F20" s="45"/>
      <c r="G20" s="45"/>
      <c r="H20" s="45"/>
      <c r="I20" s="45"/>
      <c r="J20" s="16" t="str">
        <f t="shared" si="0"/>
        <v>◄</v>
      </c>
      <c r="K20" s="39">
        <v>1</v>
      </c>
      <c r="L20" s="97"/>
      <c r="M20" s="62">
        <f t="shared" si="1"/>
        <v>1</v>
      </c>
      <c r="N20" s="66">
        <f t="shared" si="2"/>
        <v>0</v>
      </c>
      <c r="O20" s="62">
        <f t="shared" si="3"/>
        <v>0</v>
      </c>
    </row>
    <row r="21" spans="2:15" ht="15.75" customHeight="1" x14ac:dyDescent="0.25">
      <c r="B21" s="104"/>
      <c r="C21" s="101"/>
      <c r="D21" s="55" t="s">
        <v>58</v>
      </c>
      <c r="E21" s="49"/>
      <c r="F21" s="49"/>
      <c r="G21" s="49"/>
      <c r="H21" s="49"/>
      <c r="I21" s="49"/>
      <c r="J21" s="16" t="str">
        <f t="shared" si="0"/>
        <v>◄</v>
      </c>
      <c r="K21" s="39">
        <v>1</v>
      </c>
      <c r="L21" s="98"/>
      <c r="M21" s="62">
        <f t="shared" si="1"/>
        <v>1</v>
      </c>
      <c r="N21" s="66">
        <f t="shared" si="2"/>
        <v>0</v>
      </c>
      <c r="O21" s="62">
        <f t="shared" si="3"/>
        <v>0</v>
      </c>
    </row>
    <row r="22" spans="2:15" ht="15.75" customHeight="1" x14ac:dyDescent="0.25">
      <c r="B22" s="99" t="s">
        <v>42</v>
      </c>
      <c r="C22" s="100" t="s">
        <v>41</v>
      </c>
      <c r="D22" s="54" t="s">
        <v>43</v>
      </c>
      <c r="E22" s="50"/>
      <c r="F22" s="50"/>
      <c r="G22" s="50"/>
      <c r="H22" s="50"/>
      <c r="I22" s="50"/>
      <c r="J22" s="16" t="str">
        <f t="shared" si="0"/>
        <v>◄</v>
      </c>
      <c r="K22" s="39">
        <v>1</v>
      </c>
      <c r="L22" s="96">
        <f>SUM(N22:N23)</f>
        <v>0</v>
      </c>
      <c r="M22" s="62">
        <f t="shared" si="1"/>
        <v>1</v>
      </c>
      <c r="N22" s="66">
        <f t="shared" si="2"/>
        <v>0</v>
      </c>
      <c r="O22" s="62">
        <f t="shared" si="3"/>
        <v>0</v>
      </c>
    </row>
    <row r="23" spans="2:15" ht="15.75" customHeight="1" x14ac:dyDescent="0.25">
      <c r="B23" s="99"/>
      <c r="C23" s="101"/>
      <c r="D23" s="55" t="s">
        <v>44</v>
      </c>
      <c r="E23" s="51"/>
      <c r="F23" s="51"/>
      <c r="G23" s="51"/>
      <c r="H23" s="51"/>
      <c r="I23" s="51"/>
      <c r="J23" s="16" t="str">
        <f t="shared" si="0"/>
        <v>◄</v>
      </c>
      <c r="K23" s="39">
        <v>1</v>
      </c>
      <c r="L23" s="98"/>
      <c r="M23" s="62">
        <f t="shared" si="1"/>
        <v>1</v>
      </c>
      <c r="N23" s="66">
        <f t="shared" si="2"/>
        <v>0</v>
      </c>
      <c r="O23" s="62">
        <f t="shared" si="3"/>
        <v>0</v>
      </c>
    </row>
    <row r="24" spans="2:15" ht="24.75" customHeight="1" x14ac:dyDescent="0.25">
      <c r="B24" s="113" t="s">
        <v>46</v>
      </c>
      <c r="C24" s="114" t="s">
        <v>45</v>
      </c>
      <c r="D24" s="54" t="s">
        <v>47</v>
      </c>
      <c r="E24" s="50"/>
      <c r="F24" s="50"/>
      <c r="G24" s="50"/>
      <c r="H24" s="50"/>
      <c r="I24" s="50"/>
      <c r="J24" s="16" t="str">
        <f t="shared" si="0"/>
        <v>◄</v>
      </c>
      <c r="K24" s="39">
        <v>1</v>
      </c>
      <c r="L24" s="96">
        <f>SUM(N24:N25)</f>
        <v>0</v>
      </c>
      <c r="M24" s="62">
        <f t="shared" si="1"/>
        <v>1</v>
      </c>
      <c r="N24" s="66">
        <f>(IF(G24&lt;&gt;"",1/3,0)+IF(H24&lt;&gt;"",2/3,0)+IF(I24&lt;&gt;"",1,0))*K$8*20*M24/SUM(M$9:M$25)</f>
        <v>0</v>
      </c>
      <c r="O24" s="62">
        <f t="shared" si="3"/>
        <v>0</v>
      </c>
    </row>
    <row r="25" spans="2:15" ht="15.75" customHeight="1" x14ac:dyDescent="0.25">
      <c r="B25" s="104"/>
      <c r="C25" s="107"/>
      <c r="D25" s="55" t="s">
        <v>48</v>
      </c>
      <c r="E25" s="49"/>
      <c r="F25" s="49"/>
      <c r="G25" s="49"/>
      <c r="H25" s="49"/>
      <c r="I25" s="49"/>
      <c r="J25" s="16" t="str">
        <f t="shared" si="0"/>
        <v>◄</v>
      </c>
      <c r="K25" s="39">
        <v>1</v>
      </c>
      <c r="L25" s="98"/>
      <c r="M25" s="62">
        <f t="shared" si="1"/>
        <v>1</v>
      </c>
      <c r="N25" s="66">
        <f t="shared" ref="N25" si="4">(IF(G25&lt;&gt;"",1/3,0)+IF(H25&lt;&gt;"",2/3,0)+IF(I25&lt;&gt;"",1,0))*K$8*20*M25/SUM(M$9:M$25)</f>
        <v>0</v>
      </c>
      <c r="O25" s="62">
        <f t="shared" si="3"/>
        <v>0</v>
      </c>
    </row>
    <row r="26" spans="2:15" x14ac:dyDescent="0.25">
      <c r="B26" s="115" t="s">
        <v>49</v>
      </c>
      <c r="C26" s="115"/>
      <c r="D26" s="115"/>
      <c r="E26" s="115"/>
      <c r="F26" s="115"/>
      <c r="G26" s="115"/>
      <c r="H26" s="115"/>
      <c r="I26" s="115"/>
      <c r="J26" s="16"/>
      <c r="K26" s="17">
        <v>0.1</v>
      </c>
      <c r="L26" s="6">
        <f>SUM(L27:L30)</f>
        <v>0</v>
      </c>
      <c r="M26" s="62">
        <f>SUM(M27:M30)</f>
        <v>4</v>
      </c>
    </row>
    <row r="27" spans="2:15" x14ac:dyDescent="0.25">
      <c r="B27" s="99"/>
      <c r="C27" s="99"/>
      <c r="D27" s="56" t="s">
        <v>71</v>
      </c>
      <c r="E27" s="46"/>
      <c r="F27" s="46"/>
      <c r="G27" s="46"/>
      <c r="H27" s="46"/>
      <c r="I27" s="46"/>
      <c r="J27" s="16" t="str">
        <f t="shared" ref="J27:J40" si="5">(IF(O27&lt;&gt;1,"◄",""))</f>
        <v>◄</v>
      </c>
      <c r="K27" s="39">
        <v>1</v>
      </c>
      <c r="L27" s="109">
        <f>SUM(N27:N30)</f>
        <v>0</v>
      </c>
      <c r="M27" s="62">
        <f t="shared" ref="M27:M40" si="6">IF(E27&lt;&gt;"",0,K27)</f>
        <v>1</v>
      </c>
      <c r="N27" s="66">
        <f>(IF(G27&lt;&gt;"",1/3,0)+IF(H27&lt;&gt;"",2/3,0)+IF(I27&lt;&gt;"",1,0))*K$26*20*M27/SUM(M$27:M$30)</f>
        <v>0</v>
      </c>
      <c r="O27" s="62">
        <f t="shared" si="3"/>
        <v>0</v>
      </c>
    </row>
    <row r="28" spans="2:15" ht="26.25" x14ac:dyDescent="0.25">
      <c r="B28" s="99"/>
      <c r="C28" s="99"/>
      <c r="D28" s="57" t="s">
        <v>60</v>
      </c>
      <c r="E28" s="44"/>
      <c r="F28" s="44"/>
      <c r="G28" s="44"/>
      <c r="H28" s="44"/>
      <c r="I28" s="44"/>
      <c r="J28" s="16" t="str">
        <f t="shared" si="5"/>
        <v>◄</v>
      </c>
      <c r="K28" s="39">
        <v>1</v>
      </c>
      <c r="L28" s="109"/>
      <c r="M28" s="62">
        <f t="shared" si="6"/>
        <v>1</v>
      </c>
      <c r="N28" s="66">
        <f t="shared" ref="N28:N30" si="7">(IF(G28&lt;&gt;"",1/3,0)+IF(H28&lt;&gt;"",2/3,0)+IF(I28&lt;&gt;"",1,0))*K$26*20*M28/SUM(M$27:M$30)</f>
        <v>0</v>
      </c>
      <c r="O28" s="62">
        <f t="shared" si="3"/>
        <v>0</v>
      </c>
    </row>
    <row r="29" spans="2:15" x14ac:dyDescent="0.25">
      <c r="B29" s="99"/>
      <c r="C29" s="99"/>
      <c r="D29" s="58" t="s">
        <v>61</v>
      </c>
      <c r="E29" s="43"/>
      <c r="F29" s="43"/>
      <c r="G29" s="43"/>
      <c r="H29" s="43"/>
      <c r="I29" s="43"/>
      <c r="J29" s="16" t="str">
        <f t="shared" si="5"/>
        <v>◄</v>
      </c>
      <c r="K29" s="39">
        <v>1</v>
      </c>
      <c r="L29" s="109"/>
      <c r="M29" s="62">
        <f t="shared" si="6"/>
        <v>1</v>
      </c>
      <c r="N29" s="66">
        <f t="shared" si="7"/>
        <v>0</v>
      </c>
      <c r="O29" s="62">
        <f t="shared" si="3"/>
        <v>0</v>
      </c>
    </row>
    <row r="30" spans="2:15" x14ac:dyDescent="0.25">
      <c r="B30" s="99"/>
      <c r="C30" s="99"/>
      <c r="D30" s="59" t="s">
        <v>62</v>
      </c>
      <c r="E30" s="44"/>
      <c r="F30" s="44"/>
      <c r="G30" s="44"/>
      <c r="H30" s="44"/>
      <c r="I30" s="44"/>
      <c r="J30" s="16" t="str">
        <f t="shared" si="5"/>
        <v>◄</v>
      </c>
      <c r="K30" s="39">
        <v>1</v>
      </c>
      <c r="L30" s="109"/>
      <c r="M30" s="62">
        <f t="shared" si="6"/>
        <v>1</v>
      </c>
      <c r="N30" s="66">
        <f t="shared" si="7"/>
        <v>0</v>
      </c>
      <c r="O30" s="62">
        <f t="shared" si="3"/>
        <v>0</v>
      </c>
    </row>
    <row r="31" spans="2:15" ht="15.75" customHeight="1" x14ac:dyDescent="0.25">
      <c r="B31" s="120" t="s">
        <v>50</v>
      </c>
      <c r="C31" s="121"/>
      <c r="D31" s="90"/>
      <c r="E31" s="90"/>
      <c r="F31" s="90"/>
      <c r="G31" s="90"/>
      <c r="H31" s="90"/>
      <c r="I31" s="91"/>
      <c r="J31" s="16"/>
      <c r="K31" s="17">
        <v>0.3</v>
      </c>
      <c r="L31" s="6">
        <f>SUM(L32:L40)</f>
        <v>0</v>
      </c>
      <c r="M31" s="62">
        <f>SUM(M32:M40)</f>
        <v>9</v>
      </c>
    </row>
    <row r="32" spans="2:15" ht="15.75" customHeight="1" x14ac:dyDescent="0.25">
      <c r="B32" s="122" t="s">
        <v>51</v>
      </c>
      <c r="C32" s="125" t="s">
        <v>80</v>
      </c>
      <c r="D32" s="60" t="s">
        <v>63</v>
      </c>
      <c r="E32" s="38"/>
      <c r="F32" s="38"/>
      <c r="G32" s="38"/>
      <c r="H32" s="38"/>
      <c r="I32" s="38"/>
      <c r="J32" s="37" t="str">
        <f>(IF(O32&lt;&gt;1,"◄",""))</f>
        <v>◄</v>
      </c>
      <c r="K32" s="39">
        <v>1</v>
      </c>
      <c r="L32" s="109">
        <f>SUM(N32:N35)</f>
        <v>0</v>
      </c>
      <c r="M32" s="62">
        <f t="shared" si="6"/>
        <v>1</v>
      </c>
      <c r="N32" s="66">
        <f>(IF(G32&lt;&gt;"",1/3,0)+IF(H32&lt;&gt;"",2/3,0)+IF(I32&lt;&gt;"",1,0))*K$31*20*M32/SUM(M$32:M$40)</f>
        <v>0</v>
      </c>
      <c r="O32" s="62">
        <f t="shared" si="3"/>
        <v>0</v>
      </c>
    </row>
    <row r="33" spans="2:15" ht="15.75" customHeight="1" x14ac:dyDescent="0.25">
      <c r="B33" s="123"/>
      <c r="C33" s="126"/>
      <c r="D33" s="59" t="s">
        <v>64</v>
      </c>
      <c r="E33" s="47"/>
      <c r="F33" s="47"/>
      <c r="G33" s="47"/>
      <c r="H33" s="47"/>
      <c r="I33" s="47"/>
      <c r="J33" s="16" t="str">
        <f t="shared" si="5"/>
        <v>◄</v>
      </c>
      <c r="K33" s="39">
        <v>1</v>
      </c>
      <c r="L33" s="109"/>
      <c r="M33" s="62">
        <f t="shared" si="6"/>
        <v>1</v>
      </c>
      <c r="N33" s="66">
        <f t="shared" ref="N33:N40" si="8">(IF(G33&lt;&gt;"",1/3,0)+IF(H33&lt;&gt;"",2/3,0)+IF(I33&lt;&gt;"",1,0))*K$31*20*M33/SUM(M$32:M$40)</f>
        <v>0</v>
      </c>
      <c r="O33" s="62">
        <f t="shared" si="3"/>
        <v>0</v>
      </c>
    </row>
    <row r="34" spans="2:15" ht="15.75" customHeight="1" x14ac:dyDescent="0.25">
      <c r="B34" s="123"/>
      <c r="C34" s="126"/>
      <c r="D34" s="61" t="s">
        <v>65</v>
      </c>
      <c r="E34" s="38"/>
      <c r="F34" s="38"/>
      <c r="G34" s="38"/>
      <c r="H34" s="38"/>
      <c r="I34" s="38"/>
      <c r="J34" s="16" t="str">
        <f t="shared" si="5"/>
        <v>◄</v>
      </c>
      <c r="K34" s="39">
        <v>1</v>
      </c>
      <c r="L34" s="109"/>
      <c r="M34" s="62">
        <f t="shared" si="6"/>
        <v>1</v>
      </c>
      <c r="N34" s="66">
        <f t="shared" si="8"/>
        <v>0</v>
      </c>
      <c r="O34" s="62">
        <f t="shared" si="3"/>
        <v>0</v>
      </c>
    </row>
    <row r="35" spans="2:15" x14ac:dyDescent="0.25">
      <c r="B35" s="124"/>
      <c r="C35" s="127"/>
      <c r="D35" s="59" t="s">
        <v>52</v>
      </c>
      <c r="E35" s="47"/>
      <c r="F35" s="47"/>
      <c r="G35" s="47"/>
      <c r="H35" s="47"/>
      <c r="I35" s="47"/>
      <c r="J35" s="16" t="str">
        <f t="shared" si="5"/>
        <v>◄</v>
      </c>
      <c r="K35" s="39">
        <v>1</v>
      </c>
      <c r="L35" s="109"/>
      <c r="M35" s="62">
        <f t="shared" si="6"/>
        <v>1</v>
      </c>
      <c r="N35" s="66">
        <f t="shared" si="8"/>
        <v>0</v>
      </c>
      <c r="O35" s="62">
        <f t="shared" si="3"/>
        <v>0</v>
      </c>
    </row>
    <row r="36" spans="2:15" ht="15.75" customHeight="1" x14ac:dyDescent="0.25">
      <c r="B36" s="110" t="s">
        <v>15</v>
      </c>
      <c r="C36" s="111" t="s">
        <v>81</v>
      </c>
      <c r="D36" s="52" t="s">
        <v>66</v>
      </c>
      <c r="E36" s="43"/>
      <c r="F36" s="43"/>
      <c r="G36" s="43"/>
      <c r="H36" s="43"/>
      <c r="I36" s="43"/>
      <c r="J36" s="16" t="str">
        <f t="shared" si="5"/>
        <v>◄</v>
      </c>
      <c r="K36" s="39">
        <v>1</v>
      </c>
      <c r="L36" s="112">
        <f>SUM(N36:N40)</f>
        <v>0</v>
      </c>
      <c r="M36" s="62">
        <f t="shared" si="6"/>
        <v>1</v>
      </c>
      <c r="N36" s="66">
        <f t="shared" si="8"/>
        <v>0</v>
      </c>
      <c r="O36" s="62">
        <f t="shared" si="3"/>
        <v>0</v>
      </c>
    </row>
    <row r="37" spans="2:15" ht="15.75" customHeight="1" x14ac:dyDescent="0.25">
      <c r="B37" s="110"/>
      <c r="C37" s="111"/>
      <c r="D37" s="53" t="s">
        <v>67</v>
      </c>
      <c r="E37" s="47"/>
      <c r="F37" s="47"/>
      <c r="G37" s="47"/>
      <c r="H37" s="47"/>
      <c r="I37" s="47"/>
      <c r="J37" s="16" t="str">
        <f t="shared" si="5"/>
        <v>◄</v>
      </c>
      <c r="K37" s="39">
        <v>1</v>
      </c>
      <c r="L37" s="112"/>
      <c r="M37" s="62">
        <f t="shared" si="6"/>
        <v>1</v>
      </c>
      <c r="N37" s="66">
        <f t="shared" si="8"/>
        <v>0</v>
      </c>
      <c r="O37" s="62">
        <f t="shared" si="3"/>
        <v>0</v>
      </c>
    </row>
    <row r="38" spans="2:15" ht="15.75" customHeight="1" x14ac:dyDescent="0.25">
      <c r="B38" s="110"/>
      <c r="C38" s="111"/>
      <c r="D38" s="52" t="s">
        <v>68</v>
      </c>
      <c r="E38" s="43"/>
      <c r="F38" s="43"/>
      <c r="G38" s="43"/>
      <c r="H38" s="43"/>
      <c r="I38" s="43"/>
      <c r="J38" s="16" t="str">
        <f t="shared" si="5"/>
        <v>◄</v>
      </c>
      <c r="K38" s="39">
        <v>1</v>
      </c>
      <c r="L38" s="112"/>
      <c r="M38" s="62">
        <f t="shared" si="6"/>
        <v>1</v>
      </c>
      <c r="N38" s="66">
        <f t="shared" si="8"/>
        <v>0</v>
      </c>
      <c r="O38" s="62">
        <f t="shared" si="3"/>
        <v>0</v>
      </c>
    </row>
    <row r="39" spans="2:15" ht="15.75" customHeight="1" x14ac:dyDescent="0.25">
      <c r="B39" s="110"/>
      <c r="C39" s="111"/>
      <c r="D39" s="53" t="s">
        <v>69</v>
      </c>
      <c r="E39" s="47"/>
      <c r="F39" s="47"/>
      <c r="G39" s="47"/>
      <c r="H39" s="47"/>
      <c r="I39" s="47"/>
      <c r="J39" s="16" t="str">
        <f t="shared" si="5"/>
        <v>◄</v>
      </c>
      <c r="K39" s="39">
        <v>1</v>
      </c>
      <c r="L39" s="112"/>
      <c r="M39" s="62">
        <f t="shared" si="6"/>
        <v>1</v>
      </c>
      <c r="N39" s="66">
        <f t="shared" si="8"/>
        <v>0</v>
      </c>
      <c r="O39" s="62">
        <f t="shared" si="3"/>
        <v>0</v>
      </c>
    </row>
    <row r="40" spans="2:15" ht="15.75" customHeight="1" x14ac:dyDescent="0.25">
      <c r="B40" s="110"/>
      <c r="C40" s="111"/>
      <c r="D40" s="52" t="s">
        <v>79</v>
      </c>
      <c r="E40" s="43"/>
      <c r="F40" s="43"/>
      <c r="G40" s="43"/>
      <c r="H40" s="43"/>
      <c r="I40" s="43"/>
      <c r="J40" s="16" t="str">
        <f t="shared" si="5"/>
        <v>◄</v>
      </c>
      <c r="K40" s="39">
        <v>1</v>
      </c>
      <c r="L40" s="112"/>
      <c r="M40" s="62">
        <f t="shared" si="6"/>
        <v>1</v>
      </c>
      <c r="N40" s="66">
        <f t="shared" si="8"/>
        <v>0</v>
      </c>
      <c r="O40" s="62">
        <f t="shared" si="3"/>
        <v>0</v>
      </c>
    </row>
    <row r="41" spans="2:15" x14ac:dyDescent="0.25">
      <c r="K41" s="18">
        <f>SUM(K8+K26+K31)</f>
        <v>1</v>
      </c>
      <c r="N41" s="62"/>
      <c r="O41" s="62">
        <f>SUM(O9:O40)</f>
        <v>0</v>
      </c>
    </row>
    <row r="42" spans="2:15" x14ac:dyDescent="0.25">
      <c r="D42" s="36" t="s">
        <v>53</v>
      </c>
      <c r="E42" s="9"/>
      <c r="F42" s="128">
        <f>M8/SUM(K9:K25)</f>
        <v>1</v>
      </c>
      <c r="G42" s="128"/>
      <c r="H42" s="128"/>
      <c r="I42" s="128"/>
    </row>
    <row r="43" spans="2:15" x14ac:dyDescent="0.25">
      <c r="D43" s="36" t="s">
        <v>54</v>
      </c>
      <c r="E43" s="9"/>
      <c r="F43" s="128">
        <f>M26/SUM(K27:K30)</f>
        <v>1</v>
      </c>
      <c r="G43" s="128"/>
      <c r="H43" s="128"/>
      <c r="I43" s="128"/>
    </row>
    <row r="44" spans="2:15" x14ac:dyDescent="0.25">
      <c r="D44" s="36" t="s">
        <v>55</v>
      </c>
      <c r="E44" s="9"/>
      <c r="F44" s="128">
        <f>M31/SUM(K32:K40)</f>
        <v>1</v>
      </c>
      <c r="G44" s="128"/>
      <c r="H44" s="128"/>
      <c r="I44" s="128"/>
    </row>
    <row r="45" spans="2:15" ht="27.95" customHeight="1" thickBot="1" x14ac:dyDescent="0.3">
      <c r="D45" s="10" t="s">
        <v>10</v>
      </c>
      <c r="F45" s="129" t="str">
        <f>IF(OR(F42&lt;0.5,F43&lt;0.5,F44&lt;0.5),"Tx&lt;50",IF(O41&lt;&gt;30,"Erreur",(L8+L26+L31)))</f>
        <v>Erreur</v>
      </c>
      <c r="G45" s="129"/>
      <c r="H45" s="130" t="s">
        <v>12</v>
      </c>
      <c r="I45" s="131"/>
    </row>
    <row r="46" spans="2:15" ht="24" customHeight="1" thickBot="1" x14ac:dyDescent="0.3">
      <c r="B46" s="11"/>
      <c r="C46" s="12"/>
      <c r="D46" s="13" t="s">
        <v>11</v>
      </c>
      <c r="E46" s="42"/>
      <c r="F46" s="116"/>
      <c r="G46" s="117"/>
      <c r="H46" s="118" t="s">
        <v>12</v>
      </c>
      <c r="I46" s="119"/>
    </row>
    <row r="47" spans="2:15" s="84" customFormat="1" ht="24" customHeight="1" x14ac:dyDescent="0.25">
      <c r="B47" s="11"/>
      <c r="C47" s="77"/>
      <c r="D47" s="78"/>
      <c r="E47" s="79"/>
      <c r="F47" s="136"/>
      <c r="G47" s="136"/>
      <c r="H47" s="137"/>
      <c r="I47" s="137"/>
      <c r="J47" s="80"/>
      <c r="K47" s="81"/>
      <c r="L47" s="81"/>
      <c r="M47" s="82"/>
      <c r="N47" s="83"/>
      <c r="O47" s="82"/>
    </row>
    <row r="48" spans="2:15" x14ac:dyDescent="0.25">
      <c r="B48" s="138" t="s">
        <v>13</v>
      </c>
      <c r="C48" s="138"/>
      <c r="D48" s="138"/>
      <c r="E48" s="138"/>
      <c r="F48" s="138"/>
      <c r="G48" s="138"/>
      <c r="H48" s="138"/>
      <c r="I48" s="138"/>
    </row>
    <row r="50" spans="2:15" ht="16.5" thickBot="1" x14ac:dyDescent="0.3">
      <c r="C50" s="23"/>
      <c r="D50" s="23"/>
      <c r="E50" s="139" t="str">
        <f>(IF(Q40&gt;33,"ATTENTION. Erreur de saisie : cocher une seule colonne par ligne ! Voir repères ◄ à droite de la grille.",""))</f>
        <v/>
      </c>
      <c r="F50" s="139"/>
      <c r="G50" s="139"/>
      <c r="H50" s="139"/>
      <c r="I50" s="139"/>
      <c r="J50" s="139"/>
    </row>
    <row r="51" spans="2:15" x14ac:dyDescent="0.25">
      <c r="C51" s="140" t="s">
        <v>17</v>
      </c>
      <c r="D51" s="141"/>
      <c r="E51" s="141"/>
      <c r="F51" s="141"/>
      <c r="G51" s="141"/>
      <c r="H51" s="141"/>
      <c r="I51" s="141"/>
      <c r="J51" s="142"/>
    </row>
    <row r="52" spans="2:15" x14ac:dyDescent="0.25">
      <c r="C52" s="29"/>
      <c r="D52" s="28"/>
      <c r="E52" s="28"/>
      <c r="F52" s="28"/>
      <c r="G52" s="28"/>
      <c r="H52" s="28"/>
      <c r="I52" s="28"/>
      <c r="J52" s="30"/>
    </row>
    <row r="53" spans="2:15" x14ac:dyDescent="0.25">
      <c r="C53" s="29"/>
      <c r="D53" s="28"/>
      <c r="E53" s="28"/>
      <c r="F53" s="28"/>
      <c r="G53" s="28"/>
      <c r="H53" s="28"/>
      <c r="I53" s="28"/>
      <c r="J53" s="30"/>
    </row>
    <row r="54" spans="2:15" x14ac:dyDescent="0.25">
      <c r="C54" s="29"/>
      <c r="D54" s="28"/>
      <c r="E54" s="28"/>
      <c r="F54" s="28"/>
      <c r="G54" s="28"/>
      <c r="H54" s="28"/>
      <c r="I54" s="28"/>
      <c r="J54" s="30"/>
    </row>
    <row r="55" spans="2:15" x14ac:dyDescent="0.25">
      <c r="C55" s="29"/>
      <c r="D55" s="28"/>
      <c r="E55" s="28"/>
      <c r="F55" s="28"/>
      <c r="G55" s="28"/>
      <c r="H55" s="28"/>
      <c r="I55" s="28"/>
      <c r="J55" s="30"/>
    </row>
    <row r="56" spans="2:15" ht="16.5" thickBot="1" x14ac:dyDescent="0.3">
      <c r="C56" s="31"/>
      <c r="D56" s="32"/>
      <c r="E56" s="32"/>
      <c r="F56" s="32"/>
      <c r="G56" s="32"/>
      <c r="H56" s="32"/>
      <c r="I56" s="32"/>
      <c r="J56" s="33"/>
    </row>
    <row r="57" spans="2:15" ht="16.5" thickBot="1" x14ac:dyDescent="0.3">
      <c r="C57" s="24"/>
      <c r="D57" s="25"/>
      <c r="E57" s="25"/>
      <c r="F57" s="26"/>
      <c r="G57" s="26"/>
      <c r="H57" s="26"/>
      <c r="I57" s="26"/>
      <c r="J57" s="26"/>
    </row>
    <row r="58" spans="2:15" x14ac:dyDescent="0.25">
      <c r="C58" s="34" t="s">
        <v>20</v>
      </c>
      <c r="D58" s="143" t="s">
        <v>18</v>
      </c>
      <c r="E58" s="143"/>
      <c r="F58" s="27"/>
      <c r="G58" s="144" t="s">
        <v>19</v>
      </c>
      <c r="H58" s="145"/>
      <c r="I58" s="145"/>
      <c r="J58" s="146"/>
    </row>
    <row r="59" spans="2:15" s="5" customFormat="1" ht="65.25" customHeight="1" thickBot="1" x14ac:dyDescent="0.3">
      <c r="B59"/>
      <c r="C59" s="35"/>
      <c r="D59" s="132"/>
      <c r="E59" s="132"/>
      <c r="F59" s="9"/>
      <c r="G59" s="133"/>
      <c r="H59" s="134"/>
      <c r="I59" s="134"/>
      <c r="J59" s="135"/>
      <c r="M59" s="62"/>
      <c r="N59" s="66"/>
      <c r="O59" s="62"/>
    </row>
  </sheetData>
  <mergeCells count="48">
    <mergeCell ref="D59:E59"/>
    <mergeCell ref="G59:J59"/>
    <mergeCell ref="F47:G47"/>
    <mergeCell ref="H47:I47"/>
    <mergeCell ref="B48:I48"/>
    <mergeCell ref="E50:J50"/>
    <mergeCell ref="C51:J51"/>
    <mergeCell ref="D58:E58"/>
    <mergeCell ref="G58:J58"/>
    <mergeCell ref="F46:G46"/>
    <mergeCell ref="H46:I46"/>
    <mergeCell ref="B31:I31"/>
    <mergeCell ref="B32:B35"/>
    <mergeCell ref="C32:C35"/>
    <mergeCell ref="F42:I42"/>
    <mergeCell ref="F43:I43"/>
    <mergeCell ref="F44:I44"/>
    <mergeCell ref="F45:G45"/>
    <mergeCell ref="H45:I45"/>
    <mergeCell ref="L32:L35"/>
    <mergeCell ref="B36:B40"/>
    <mergeCell ref="C36:C40"/>
    <mergeCell ref="L36:L40"/>
    <mergeCell ref="B24:B25"/>
    <mergeCell ref="C24:C25"/>
    <mergeCell ref="L24:L25"/>
    <mergeCell ref="B26:I26"/>
    <mergeCell ref="B27:C30"/>
    <mergeCell ref="L27:L30"/>
    <mergeCell ref="B18:B21"/>
    <mergeCell ref="C18:C21"/>
    <mergeCell ref="L18:L21"/>
    <mergeCell ref="B22:B23"/>
    <mergeCell ref="C22:C23"/>
    <mergeCell ref="L22:L23"/>
    <mergeCell ref="B13:B14"/>
    <mergeCell ref="C13:C14"/>
    <mergeCell ref="L13:L14"/>
    <mergeCell ref="B15:B17"/>
    <mergeCell ref="C15:C17"/>
    <mergeCell ref="L15:L17"/>
    <mergeCell ref="E1:L1"/>
    <mergeCell ref="E2:L2"/>
    <mergeCell ref="B7:C7"/>
    <mergeCell ref="B8:I8"/>
    <mergeCell ref="B9:B12"/>
    <mergeCell ref="C9:C12"/>
    <mergeCell ref="L9:L12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6"/>
  <sheetViews>
    <sheetView zoomScale="50" zoomScaleNormal="50" workbookViewId="0">
      <selection activeCell="F46" sqref="F46:G46"/>
    </sheetView>
  </sheetViews>
  <sheetFormatPr baseColWidth="10" defaultRowHeight="15.75" x14ac:dyDescent="0.25"/>
  <cols>
    <col min="1" max="1" width="3" customWidth="1"/>
    <col min="2" max="2" width="6.5" customWidth="1"/>
    <col min="3" max="3" width="43.375" style="3" customWidth="1"/>
    <col min="4" max="4" width="115.87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8" customWidth="1"/>
    <col min="11" max="12" width="11" style="5"/>
    <col min="13" max="13" width="7.625" style="62" customWidth="1"/>
    <col min="14" max="14" width="8.5" style="66" customWidth="1"/>
    <col min="15" max="15" width="6" style="62" customWidth="1"/>
  </cols>
  <sheetData>
    <row r="1" spans="2:15" s="7" customFormat="1" ht="33" customHeight="1" x14ac:dyDescent="0.25">
      <c r="B1" s="19" t="s">
        <v>16</v>
      </c>
      <c r="C1" s="15"/>
      <c r="E1" s="85" t="s">
        <v>14</v>
      </c>
      <c r="F1" s="85"/>
      <c r="G1" s="85"/>
      <c r="H1" s="85"/>
      <c r="I1" s="85"/>
      <c r="J1" s="85"/>
      <c r="K1" s="85"/>
      <c r="L1" s="85"/>
      <c r="M1" s="62"/>
      <c r="N1" s="63"/>
      <c r="O1" s="62"/>
    </row>
    <row r="2" spans="2:15" s="14" customFormat="1" ht="18.75" customHeight="1" x14ac:dyDescent="0.3">
      <c r="B2" s="21" t="s">
        <v>21</v>
      </c>
      <c r="D2" s="74" t="s">
        <v>76</v>
      </c>
      <c r="E2" s="86"/>
      <c r="F2" s="87"/>
      <c r="G2" s="87"/>
      <c r="H2" s="87"/>
      <c r="I2" s="87"/>
      <c r="J2" s="87"/>
      <c r="K2" s="87"/>
      <c r="L2" s="87"/>
      <c r="M2" s="64"/>
      <c r="N2" s="65"/>
      <c r="O2" s="64"/>
    </row>
    <row r="3" spans="2:15" s="14" customFormat="1" ht="18.75" x14ac:dyDescent="0.3">
      <c r="B3" s="22" t="s">
        <v>22</v>
      </c>
      <c r="E3" s="41"/>
      <c r="F3" s="41"/>
      <c r="G3" s="41"/>
      <c r="H3" s="41"/>
      <c r="I3" s="41"/>
      <c r="J3" s="41"/>
      <c r="K3" s="41"/>
      <c r="L3" s="41"/>
      <c r="M3" s="64"/>
      <c r="N3" s="65"/>
      <c r="O3" s="64"/>
    </row>
    <row r="4" spans="2:15" s="14" customFormat="1" ht="18.75" x14ac:dyDescent="0.3">
      <c r="B4" s="21" t="s">
        <v>23</v>
      </c>
      <c r="E4" s="41"/>
      <c r="F4" s="41"/>
      <c r="G4" s="41"/>
      <c r="H4" s="41"/>
      <c r="I4" s="41"/>
      <c r="J4" s="41"/>
      <c r="K4" s="41"/>
      <c r="L4" s="41"/>
      <c r="M4" s="64"/>
      <c r="N4" s="65"/>
      <c r="O4" s="64"/>
    </row>
    <row r="5" spans="2:15" s="14" customFormat="1" ht="18.75" x14ac:dyDescent="0.3">
      <c r="B5" s="20"/>
      <c r="E5" s="41"/>
      <c r="F5" s="41"/>
      <c r="G5" s="41"/>
      <c r="H5" s="41"/>
      <c r="I5" s="41"/>
      <c r="J5" s="41"/>
      <c r="K5" s="41"/>
      <c r="L5" s="41"/>
      <c r="M5" s="64"/>
      <c r="N5" s="65"/>
      <c r="O5" s="64"/>
    </row>
    <row r="7" spans="2:15" x14ac:dyDescent="0.25">
      <c r="B7" s="88" t="s">
        <v>7</v>
      </c>
      <c r="C7" s="88"/>
      <c r="D7" s="40" t="s">
        <v>6</v>
      </c>
      <c r="E7" s="1" t="s">
        <v>2</v>
      </c>
      <c r="F7" s="2">
        <v>0</v>
      </c>
      <c r="G7" s="2" t="s">
        <v>3</v>
      </c>
      <c r="H7" s="2" t="s">
        <v>4</v>
      </c>
      <c r="I7" s="2" t="s">
        <v>5</v>
      </c>
      <c r="K7" s="4" t="s">
        <v>8</v>
      </c>
      <c r="L7" s="4" t="s">
        <v>9</v>
      </c>
    </row>
    <row r="8" spans="2:15" ht="15.75" customHeight="1" x14ac:dyDescent="0.25">
      <c r="B8" s="149" t="s">
        <v>72</v>
      </c>
      <c r="C8" s="150"/>
      <c r="D8" s="150"/>
      <c r="E8" s="150"/>
      <c r="F8" s="150"/>
      <c r="G8" s="150"/>
      <c r="H8" s="150"/>
      <c r="I8" s="151"/>
      <c r="K8" s="17">
        <v>0.6</v>
      </c>
      <c r="L8" s="6">
        <f>SUM(L9:L25)</f>
        <v>0</v>
      </c>
      <c r="M8" s="62">
        <f>SUM(M9:M25)</f>
        <v>17</v>
      </c>
    </row>
    <row r="9" spans="2:15" ht="15.75" customHeight="1" x14ac:dyDescent="0.25">
      <c r="B9" s="92" t="s">
        <v>24</v>
      </c>
      <c r="C9" s="93" t="s">
        <v>57</v>
      </c>
      <c r="D9" s="52" t="s">
        <v>25</v>
      </c>
      <c r="E9" s="48"/>
      <c r="F9" s="48"/>
      <c r="G9" s="48"/>
      <c r="H9" s="48"/>
      <c r="I9" s="48"/>
      <c r="J9" s="16" t="str">
        <f t="shared" ref="J9:J25" si="0">(IF(O9&lt;&gt;1,"◄",""))</f>
        <v>◄</v>
      </c>
      <c r="K9" s="39">
        <v>1</v>
      </c>
      <c r="L9" s="96">
        <f>SUM(N9:N12)</f>
        <v>0</v>
      </c>
      <c r="M9" s="62">
        <f>IF(E9&lt;&gt;"",0,K9)</f>
        <v>1</v>
      </c>
      <c r="N9" s="66">
        <f>(IF(G9&lt;&gt;"",1/3,0)+IF(H9&lt;&gt;"",2/3,0)+IF(I9&lt;&gt;"",1,0))*K$8*20*M9/SUM(M$9:M$25)</f>
        <v>0</v>
      </c>
      <c r="O9" s="62">
        <f>COUNTA(E9:I9)</f>
        <v>0</v>
      </c>
    </row>
    <row r="10" spans="2:15" ht="15.75" customHeight="1" x14ac:dyDescent="0.25">
      <c r="B10" s="92"/>
      <c r="C10" s="94"/>
      <c r="D10" s="53" t="s">
        <v>0</v>
      </c>
      <c r="E10" s="45"/>
      <c r="F10" s="45"/>
      <c r="G10" s="45"/>
      <c r="H10" s="45"/>
      <c r="I10" s="45"/>
      <c r="J10" s="16" t="str">
        <f t="shared" si="0"/>
        <v>◄</v>
      </c>
      <c r="K10" s="39">
        <v>1</v>
      </c>
      <c r="L10" s="97"/>
      <c r="M10" s="62">
        <f t="shared" ref="M10:M25" si="1">IF(E10&lt;&gt;"",0,K10)</f>
        <v>1</v>
      </c>
      <c r="N10" s="66">
        <f t="shared" ref="N10:N23" si="2">(IF(G10&lt;&gt;"",1/3,0)+IF(H10&lt;&gt;"",2/3,0)+IF(I10&lt;&gt;"",1,0))*K$8*20*M10/SUM(M$9:M$25)</f>
        <v>0</v>
      </c>
      <c r="O10" s="62">
        <f t="shared" ref="O10:O40" si="3">COUNTA(E10:I10)</f>
        <v>0</v>
      </c>
    </row>
    <row r="11" spans="2:15" ht="15.75" customHeight="1" x14ac:dyDescent="0.25">
      <c r="B11" s="92"/>
      <c r="C11" s="94"/>
      <c r="D11" s="52" t="s">
        <v>26</v>
      </c>
      <c r="E11" s="48"/>
      <c r="F11" s="48"/>
      <c r="G11" s="48"/>
      <c r="H11" s="48"/>
      <c r="I11" s="48"/>
      <c r="J11" s="16" t="str">
        <f t="shared" si="0"/>
        <v>◄</v>
      </c>
      <c r="K11" s="39">
        <v>1</v>
      </c>
      <c r="L11" s="97"/>
      <c r="M11" s="62">
        <f t="shared" si="1"/>
        <v>1</v>
      </c>
      <c r="N11" s="66">
        <f t="shared" si="2"/>
        <v>0</v>
      </c>
      <c r="O11" s="62">
        <f t="shared" si="3"/>
        <v>0</v>
      </c>
    </row>
    <row r="12" spans="2:15" ht="15.75" customHeight="1" x14ac:dyDescent="0.25">
      <c r="B12" s="92"/>
      <c r="C12" s="95"/>
      <c r="D12" s="53" t="s">
        <v>27</v>
      </c>
      <c r="E12" s="45"/>
      <c r="F12" s="45"/>
      <c r="G12" s="45"/>
      <c r="H12" s="45"/>
      <c r="I12" s="45"/>
      <c r="J12" s="16" t="str">
        <f t="shared" si="0"/>
        <v>◄</v>
      </c>
      <c r="K12" s="39">
        <v>1</v>
      </c>
      <c r="L12" s="98"/>
      <c r="M12" s="62">
        <f t="shared" si="1"/>
        <v>1</v>
      </c>
      <c r="N12" s="66">
        <f t="shared" si="2"/>
        <v>0</v>
      </c>
      <c r="O12" s="62">
        <f t="shared" si="3"/>
        <v>0</v>
      </c>
    </row>
    <row r="13" spans="2:15" ht="15.75" customHeight="1" x14ac:dyDescent="0.25">
      <c r="B13" s="99" t="s">
        <v>28</v>
      </c>
      <c r="C13" s="100" t="s">
        <v>29</v>
      </c>
      <c r="D13" s="52" t="s">
        <v>30</v>
      </c>
      <c r="E13" s="49"/>
      <c r="F13" s="49"/>
      <c r="G13" s="49"/>
      <c r="H13" s="49"/>
      <c r="I13" s="49"/>
      <c r="J13" s="16" t="str">
        <f t="shared" si="0"/>
        <v>◄</v>
      </c>
      <c r="K13" s="39">
        <v>1</v>
      </c>
      <c r="L13" s="96">
        <f>SUM(N13:N14)</f>
        <v>0</v>
      </c>
      <c r="M13" s="62">
        <f t="shared" si="1"/>
        <v>1</v>
      </c>
      <c r="N13" s="66">
        <f t="shared" si="2"/>
        <v>0</v>
      </c>
      <c r="O13" s="62">
        <f t="shared" si="3"/>
        <v>0</v>
      </c>
    </row>
    <row r="14" spans="2:15" ht="15.75" customHeight="1" x14ac:dyDescent="0.25">
      <c r="B14" s="99"/>
      <c r="C14" s="101"/>
      <c r="D14" s="53" t="s">
        <v>31</v>
      </c>
      <c r="E14" s="45"/>
      <c r="F14" s="45"/>
      <c r="G14" s="45"/>
      <c r="H14" s="45"/>
      <c r="I14" s="45"/>
      <c r="J14" s="16" t="str">
        <f t="shared" si="0"/>
        <v>◄</v>
      </c>
      <c r="K14" s="39">
        <v>1</v>
      </c>
      <c r="L14" s="98"/>
      <c r="M14" s="62">
        <f t="shared" si="1"/>
        <v>1</v>
      </c>
      <c r="N14" s="66">
        <f t="shared" si="2"/>
        <v>0</v>
      </c>
      <c r="O14" s="62">
        <f t="shared" si="3"/>
        <v>0</v>
      </c>
    </row>
    <row r="15" spans="2:15" ht="15.75" customHeight="1" x14ac:dyDescent="0.25">
      <c r="B15" s="102" t="s">
        <v>33</v>
      </c>
      <c r="C15" s="105" t="s">
        <v>32</v>
      </c>
      <c r="D15" s="52" t="s">
        <v>1</v>
      </c>
      <c r="E15" s="49"/>
      <c r="F15" s="49"/>
      <c r="G15" s="49"/>
      <c r="H15" s="49"/>
      <c r="I15" s="49"/>
      <c r="J15" s="16" t="str">
        <f t="shared" si="0"/>
        <v>◄</v>
      </c>
      <c r="K15" s="39">
        <v>1</v>
      </c>
      <c r="L15" s="96">
        <f>SUM(N15:N17)</f>
        <v>0</v>
      </c>
      <c r="M15" s="62">
        <f t="shared" si="1"/>
        <v>1</v>
      </c>
      <c r="N15" s="66">
        <f t="shared" si="2"/>
        <v>0</v>
      </c>
      <c r="O15" s="62">
        <f t="shared" si="3"/>
        <v>0</v>
      </c>
    </row>
    <row r="16" spans="2:15" ht="15.75" customHeight="1" x14ac:dyDescent="0.25">
      <c r="B16" s="103"/>
      <c r="C16" s="106"/>
      <c r="D16" s="53" t="s">
        <v>34</v>
      </c>
      <c r="E16" s="45"/>
      <c r="F16" s="45"/>
      <c r="G16" s="45"/>
      <c r="H16" s="45"/>
      <c r="I16" s="45"/>
      <c r="J16" s="16" t="str">
        <f t="shared" si="0"/>
        <v>◄</v>
      </c>
      <c r="K16" s="39">
        <v>1</v>
      </c>
      <c r="L16" s="97"/>
      <c r="M16" s="62">
        <f t="shared" si="1"/>
        <v>1</v>
      </c>
      <c r="N16" s="66">
        <f t="shared" si="2"/>
        <v>0</v>
      </c>
      <c r="O16" s="62">
        <f t="shared" si="3"/>
        <v>0</v>
      </c>
    </row>
    <row r="17" spans="2:15" ht="15.75" customHeight="1" x14ac:dyDescent="0.25">
      <c r="B17" s="104"/>
      <c r="C17" s="107"/>
      <c r="D17" s="52" t="s">
        <v>35</v>
      </c>
      <c r="E17" s="49"/>
      <c r="F17" s="49"/>
      <c r="G17" s="49"/>
      <c r="H17" s="49"/>
      <c r="I17" s="49"/>
      <c r="J17" s="16" t="str">
        <f t="shared" si="0"/>
        <v>◄</v>
      </c>
      <c r="K17" s="39">
        <v>1</v>
      </c>
      <c r="L17" s="98"/>
      <c r="M17" s="62">
        <f t="shared" si="1"/>
        <v>1</v>
      </c>
      <c r="N17" s="66">
        <f t="shared" si="2"/>
        <v>0</v>
      </c>
      <c r="O17" s="62">
        <f t="shared" si="3"/>
        <v>0</v>
      </c>
    </row>
    <row r="18" spans="2:15" ht="15.75" customHeight="1" x14ac:dyDescent="0.25">
      <c r="B18" s="102" t="s">
        <v>37</v>
      </c>
      <c r="C18" s="100" t="s">
        <v>36</v>
      </c>
      <c r="D18" s="54" t="s">
        <v>38</v>
      </c>
      <c r="E18" s="50"/>
      <c r="F18" s="50"/>
      <c r="G18" s="50"/>
      <c r="H18" s="50"/>
      <c r="I18" s="50"/>
      <c r="J18" s="16" t="str">
        <f t="shared" si="0"/>
        <v>◄</v>
      </c>
      <c r="K18" s="39">
        <v>1</v>
      </c>
      <c r="L18" s="96">
        <f>SUM(N18:N21)</f>
        <v>0</v>
      </c>
      <c r="M18" s="62">
        <f t="shared" si="1"/>
        <v>1</v>
      </c>
      <c r="N18" s="66">
        <f t="shared" si="2"/>
        <v>0</v>
      </c>
      <c r="O18" s="62">
        <f t="shared" si="3"/>
        <v>0</v>
      </c>
    </row>
    <row r="19" spans="2:15" ht="15.75" customHeight="1" x14ac:dyDescent="0.25">
      <c r="B19" s="103"/>
      <c r="C19" s="108"/>
      <c r="D19" s="55" t="s">
        <v>39</v>
      </c>
      <c r="E19" s="51"/>
      <c r="F19" s="51"/>
      <c r="G19" s="51"/>
      <c r="H19" s="51"/>
      <c r="I19" s="51"/>
      <c r="J19" s="16" t="str">
        <f t="shared" si="0"/>
        <v>◄</v>
      </c>
      <c r="K19" s="39">
        <v>1</v>
      </c>
      <c r="L19" s="97"/>
      <c r="M19" s="62">
        <f t="shared" si="1"/>
        <v>1</v>
      </c>
      <c r="N19" s="66">
        <f t="shared" si="2"/>
        <v>0</v>
      </c>
      <c r="O19" s="62">
        <f t="shared" si="3"/>
        <v>0</v>
      </c>
    </row>
    <row r="20" spans="2:15" ht="15.75" customHeight="1" x14ac:dyDescent="0.25">
      <c r="B20" s="103"/>
      <c r="C20" s="108"/>
      <c r="D20" s="53" t="s">
        <v>40</v>
      </c>
      <c r="E20" s="45"/>
      <c r="F20" s="45"/>
      <c r="G20" s="45"/>
      <c r="H20" s="45"/>
      <c r="I20" s="45"/>
      <c r="J20" s="16" t="str">
        <f t="shared" si="0"/>
        <v>◄</v>
      </c>
      <c r="K20" s="39">
        <v>1</v>
      </c>
      <c r="L20" s="97"/>
      <c r="M20" s="62">
        <f t="shared" si="1"/>
        <v>1</v>
      </c>
      <c r="N20" s="66">
        <f t="shared" si="2"/>
        <v>0</v>
      </c>
      <c r="O20" s="62">
        <f t="shared" si="3"/>
        <v>0</v>
      </c>
    </row>
    <row r="21" spans="2:15" ht="15.75" customHeight="1" x14ac:dyDescent="0.25">
      <c r="B21" s="104"/>
      <c r="C21" s="101"/>
      <c r="D21" s="55" t="s">
        <v>58</v>
      </c>
      <c r="E21" s="49"/>
      <c r="F21" s="49"/>
      <c r="G21" s="49"/>
      <c r="H21" s="49"/>
      <c r="I21" s="49"/>
      <c r="J21" s="16" t="str">
        <f t="shared" si="0"/>
        <v>◄</v>
      </c>
      <c r="K21" s="39">
        <v>1</v>
      </c>
      <c r="L21" s="98"/>
      <c r="M21" s="62">
        <f t="shared" si="1"/>
        <v>1</v>
      </c>
      <c r="N21" s="66">
        <f t="shared" si="2"/>
        <v>0</v>
      </c>
      <c r="O21" s="62">
        <f t="shared" si="3"/>
        <v>0</v>
      </c>
    </row>
    <row r="22" spans="2:15" ht="15.75" customHeight="1" x14ac:dyDescent="0.25">
      <c r="B22" s="99" t="s">
        <v>42</v>
      </c>
      <c r="C22" s="100" t="s">
        <v>41</v>
      </c>
      <c r="D22" s="54" t="s">
        <v>43</v>
      </c>
      <c r="E22" s="50"/>
      <c r="F22" s="50"/>
      <c r="G22" s="50"/>
      <c r="H22" s="50"/>
      <c r="I22" s="50"/>
      <c r="J22" s="16" t="str">
        <f t="shared" si="0"/>
        <v>◄</v>
      </c>
      <c r="K22" s="39">
        <v>1</v>
      </c>
      <c r="L22" s="96">
        <f>SUM(N22:N23)</f>
        <v>0</v>
      </c>
      <c r="M22" s="62">
        <f t="shared" si="1"/>
        <v>1</v>
      </c>
      <c r="N22" s="66">
        <f t="shared" si="2"/>
        <v>0</v>
      </c>
      <c r="O22" s="62">
        <f t="shared" si="3"/>
        <v>0</v>
      </c>
    </row>
    <row r="23" spans="2:15" ht="15.75" customHeight="1" x14ac:dyDescent="0.25">
      <c r="B23" s="99"/>
      <c r="C23" s="101"/>
      <c r="D23" s="55" t="s">
        <v>44</v>
      </c>
      <c r="E23" s="51"/>
      <c r="F23" s="51"/>
      <c r="G23" s="51"/>
      <c r="H23" s="51"/>
      <c r="I23" s="51"/>
      <c r="J23" s="16" t="str">
        <f t="shared" si="0"/>
        <v>◄</v>
      </c>
      <c r="K23" s="39">
        <v>1</v>
      </c>
      <c r="L23" s="98"/>
      <c r="M23" s="62">
        <f t="shared" si="1"/>
        <v>1</v>
      </c>
      <c r="N23" s="66">
        <f t="shared" si="2"/>
        <v>0</v>
      </c>
      <c r="O23" s="62">
        <f t="shared" si="3"/>
        <v>0</v>
      </c>
    </row>
    <row r="24" spans="2:15" ht="24.75" customHeight="1" x14ac:dyDescent="0.25">
      <c r="B24" s="113" t="s">
        <v>46</v>
      </c>
      <c r="C24" s="114" t="s">
        <v>45</v>
      </c>
      <c r="D24" s="54" t="s">
        <v>47</v>
      </c>
      <c r="E24" s="50"/>
      <c r="F24" s="50"/>
      <c r="G24" s="50"/>
      <c r="H24" s="50"/>
      <c r="I24" s="50"/>
      <c r="J24" s="16" t="str">
        <f t="shared" si="0"/>
        <v>◄</v>
      </c>
      <c r="K24" s="39">
        <v>1</v>
      </c>
      <c r="L24" s="96">
        <f>SUM(N24:N25)</f>
        <v>0</v>
      </c>
      <c r="M24" s="62">
        <f t="shared" si="1"/>
        <v>1</v>
      </c>
      <c r="N24" s="66">
        <f>(IF(G24&lt;&gt;"",1/3,0)+IF(H24&lt;&gt;"",2/3,0)+IF(I24&lt;&gt;"",1,0))*K$8*20*M24/SUM(M$9:M$25)</f>
        <v>0</v>
      </c>
      <c r="O24" s="62">
        <f t="shared" si="3"/>
        <v>0</v>
      </c>
    </row>
    <row r="25" spans="2:15" ht="15.75" customHeight="1" x14ac:dyDescent="0.25">
      <c r="B25" s="104"/>
      <c r="C25" s="107"/>
      <c r="D25" s="55" t="s">
        <v>48</v>
      </c>
      <c r="E25" s="49"/>
      <c r="F25" s="49"/>
      <c r="G25" s="49"/>
      <c r="H25" s="49"/>
      <c r="I25" s="49"/>
      <c r="J25" s="16" t="str">
        <f t="shared" si="0"/>
        <v>◄</v>
      </c>
      <c r="K25" s="39">
        <v>1</v>
      </c>
      <c r="L25" s="98"/>
      <c r="M25" s="62">
        <f t="shared" si="1"/>
        <v>1</v>
      </c>
      <c r="N25" s="66">
        <f t="shared" ref="N25" si="4">(IF(G25&lt;&gt;"",1/3,0)+IF(H25&lt;&gt;"",2/3,0)+IF(I25&lt;&gt;"",1,0))*K$8*20*M25/SUM(M$9:M$25)</f>
        <v>0</v>
      </c>
      <c r="O25" s="62">
        <f t="shared" si="3"/>
        <v>0</v>
      </c>
    </row>
    <row r="26" spans="2:15" x14ac:dyDescent="0.25">
      <c r="B26" s="115" t="s">
        <v>49</v>
      </c>
      <c r="C26" s="115"/>
      <c r="D26" s="115"/>
      <c r="E26" s="115"/>
      <c r="F26" s="115"/>
      <c r="G26" s="115"/>
      <c r="H26" s="115"/>
      <c r="I26" s="115"/>
      <c r="J26" s="16"/>
      <c r="K26" s="17">
        <v>0.1</v>
      </c>
      <c r="L26" s="6">
        <f>SUM(L27:L30)</f>
        <v>0</v>
      </c>
      <c r="M26" s="62">
        <f>SUM(M27:M30)</f>
        <v>4</v>
      </c>
    </row>
    <row r="27" spans="2:15" x14ac:dyDescent="0.25">
      <c r="B27" s="99"/>
      <c r="C27" s="99"/>
      <c r="D27" s="56" t="s">
        <v>59</v>
      </c>
      <c r="E27" s="46"/>
      <c r="F27" s="46"/>
      <c r="G27" s="46"/>
      <c r="H27" s="46"/>
      <c r="I27" s="46"/>
      <c r="J27" s="16" t="str">
        <f t="shared" ref="J27:J40" si="5">(IF(O27&lt;&gt;1,"◄",""))</f>
        <v>◄</v>
      </c>
      <c r="K27" s="39">
        <v>1</v>
      </c>
      <c r="L27" s="109">
        <f>SUM(N27:N30)</f>
        <v>0</v>
      </c>
      <c r="M27" s="62">
        <f t="shared" ref="M27:M40" si="6">IF(E27&lt;&gt;"",0,K27)</f>
        <v>1</v>
      </c>
      <c r="N27" s="66">
        <f>(IF(G27&lt;&gt;"",1/3,0)+IF(H27&lt;&gt;"",2/3,0)+IF(I27&lt;&gt;"",1,0))*K$26*20*M27/SUM(M$27:M$30)</f>
        <v>0</v>
      </c>
      <c r="O27" s="62">
        <f t="shared" si="3"/>
        <v>0</v>
      </c>
    </row>
    <row r="28" spans="2:15" ht="26.25" x14ac:dyDescent="0.25">
      <c r="B28" s="99"/>
      <c r="C28" s="99"/>
      <c r="D28" s="57" t="s">
        <v>60</v>
      </c>
      <c r="E28" s="44"/>
      <c r="F28" s="44"/>
      <c r="G28" s="44"/>
      <c r="H28" s="44"/>
      <c r="I28" s="44"/>
      <c r="J28" s="16" t="str">
        <f t="shared" si="5"/>
        <v>◄</v>
      </c>
      <c r="K28" s="39">
        <v>1</v>
      </c>
      <c r="L28" s="109"/>
      <c r="M28" s="62">
        <f t="shared" si="6"/>
        <v>1</v>
      </c>
      <c r="N28" s="66">
        <f t="shared" ref="N28:N30" si="7">(IF(G28&lt;&gt;"",1/3,0)+IF(H28&lt;&gt;"",2/3,0)+IF(I28&lt;&gt;"",1,0))*K$26*20*M28/SUM(M$27:M$30)</f>
        <v>0</v>
      </c>
      <c r="O28" s="62">
        <f t="shared" si="3"/>
        <v>0</v>
      </c>
    </row>
    <row r="29" spans="2:15" x14ac:dyDescent="0.25">
      <c r="B29" s="99"/>
      <c r="C29" s="99"/>
      <c r="D29" s="58" t="s">
        <v>61</v>
      </c>
      <c r="E29" s="43"/>
      <c r="F29" s="43"/>
      <c r="G29" s="43"/>
      <c r="H29" s="43"/>
      <c r="I29" s="43"/>
      <c r="J29" s="16" t="str">
        <f t="shared" si="5"/>
        <v>◄</v>
      </c>
      <c r="K29" s="39">
        <v>1</v>
      </c>
      <c r="L29" s="109"/>
      <c r="M29" s="62">
        <f t="shared" si="6"/>
        <v>1</v>
      </c>
      <c r="N29" s="66">
        <f t="shared" si="7"/>
        <v>0</v>
      </c>
      <c r="O29" s="62">
        <f t="shared" si="3"/>
        <v>0</v>
      </c>
    </row>
    <row r="30" spans="2:15" x14ac:dyDescent="0.25">
      <c r="B30" s="99"/>
      <c r="C30" s="99"/>
      <c r="D30" s="59" t="s">
        <v>62</v>
      </c>
      <c r="E30" s="44"/>
      <c r="F30" s="44"/>
      <c r="G30" s="44"/>
      <c r="H30" s="44"/>
      <c r="I30" s="44"/>
      <c r="J30" s="16" t="str">
        <f t="shared" si="5"/>
        <v>◄</v>
      </c>
      <c r="K30" s="39">
        <v>1</v>
      </c>
      <c r="L30" s="109"/>
      <c r="M30" s="62">
        <f t="shared" si="6"/>
        <v>1</v>
      </c>
      <c r="N30" s="66">
        <f t="shared" si="7"/>
        <v>0</v>
      </c>
      <c r="O30" s="62">
        <f t="shared" si="3"/>
        <v>0</v>
      </c>
    </row>
    <row r="31" spans="2:15" ht="15.75" customHeight="1" x14ac:dyDescent="0.25">
      <c r="B31" s="120" t="s">
        <v>50</v>
      </c>
      <c r="C31" s="121"/>
      <c r="D31" s="90"/>
      <c r="E31" s="90"/>
      <c r="F31" s="90"/>
      <c r="G31" s="90"/>
      <c r="H31" s="90"/>
      <c r="I31" s="91"/>
      <c r="J31" s="16"/>
      <c r="K31" s="17">
        <v>0.3</v>
      </c>
      <c r="L31" s="6">
        <f>SUM(L32:L40)</f>
        <v>0</v>
      </c>
      <c r="M31" s="62">
        <f>SUM(M32:M40)</f>
        <v>9</v>
      </c>
    </row>
    <row r="32" spans="2:15" ht="15.75" customHeight="1" x14ac:dyDescent="0.25">
      <c r="B32" s="122" t="s">
        <v>51</v>
      </c>
      <c r="C32" s="125" t="s">
        <v>78</v>
      </c>
      <c r="D32" s="60" t="s">
        <v>63</v>
      </c>
      <c r="E32" s="38"/>
      <c r="F32" s="38"/>
      <c r="G32" s="38"/>
      <c r="H32" s="38"/>
      <c r="I32" s="38"/>
      <c r="J32" s="37" t="str">
        <f>(IF(O32&lt;&gt;1,"◄",""))</f>
        <v>◄</v>
      </c>
      <c r="K32" s="39">
        <v>1</v>
      </c>
      <c r="L32" s="109">
        <f>SUM(N32:N35)</f>
        <v>0</v>
      </c>
      <c r="M32" s="62">
        <f t="shared" si="6"/>
        <v>1</v>
      </c>
      <c r="N32" s="66">
        <f>(IF(G32&lt;&gt;"",1/3,0)+IF(H32&lt;&gt;"",2/3,0)+IF(I32&lt;&gt;"",1,0))*K$31*20*M32/SUM(M$32:M$40)</f>
        <v>0</v>
      </c>
      <c r="O32" s="62">
        <f t="shared" si="3"/>
        <v>0</v>
      </c>
    </row>
    <row r="33" spans="2:15" ht="15.75" customHeight="1" x14ac:dyDescent="0.25">
      <c r="B33" s="123"/>
      <c r="C33" s="126"/>
      <c r="D33" s="59" t="s">
        <v>64</v>
      </c>
      <c r="E33" s="47"/>
      <c r="F33" s="47"/>
      <c r="G33" s="47"/>
      <c r="H33" s="47"/>
      <c r="I33" s="47"/>
      <c r="J33" s="16" t="str">
        <f t="shared" si="5"/>
        <v>◄</v>
      </c>
      <c r="K33" s="39">
        <v>1</v>
      </c>
      <c r="L33" s="109"/>
      <c r="M33" s="62">
        <f t="shared" si="6"/>
        <v>1</v>
      </c>
      <c r="N33" s="66">
        <f t="shared" ref="N33:N40" si="8">(IF(G33&lt;&gt;"",1/3,0)+IF(H33&lt;&gt;"",2/3,0)+IF(I33&lt;&gt;"",1,0))*K$31*20*M33/SUM(M$32:M$40)</f>
        <v>0</v>
      </c>
      <c r="O33" s="62">
        <f t="shared" si="3"/>
        <v>0</v>
      </c>
    </row>
    <row r="34" spans="2:15" ht="15.75" customHeight="1" x14ac:dyDescent="0.25">
      <c r="B34" s="123"/>
      <c r="C34" s="126"/>
      <c r="D34" s="61" t="s">
        <v>65</v>
      </c>
      <c r="E34" s="38"/>
      <c r="F34" s="38"/>
      <c r="G34" s="38"/>
      <c r="H34" s="38"/>
      <c r="I34" s="38"/>
      <c r="J34" s="16" t="str">
        <f t="shared" si="5"/>
        <v>◄</v>
      </c>
      <c r="K34" s="39">
        <v>1</v>
      </c>
      <c r="L34" s="109"/>
      <c r="M34" s="62">
        <f t="shared" si="6"/>
        <v>1</v>
      </c>
      <c r="N34" s="66">
        <f t="shared" si="8"/>
        <v>0</v>
      </c>
      <c r="O34" s="62">
        <f t="shared" si="3"/>
        <v>0</v>
      </c>
    </row>
    <row r="35" spans="2:15" x14ac:dyDescent="0.25">
      <c r="B35" s="124"/>
      <c r="C35" s="127"/>
      <c r="D35" s="59" t="s">
        <v>52</v>
      </c>
      <c r="E35" s="47"/>
      <c r="F35" s="47"/>
      <c r="G35" s="47"/>
      <c r="H35" s="47"/>
      <c r="I35" s="47"/>
      <c r="J35" s="16" t="str">
        <f t="shared" si="5"/>
        <v>◄</v>
      </c>
      <c r="K35" s="39">
        <v>1</v>
      </c>
      <c r="L35" s="109"/>
      <c r="M35" s="62">
        <f t="shared" si="6"/>
        <v>1</v>
      </c>
      <c r="N35" s="66">
        <f t="shared" si="8"/>
        <v>0</v>
      </c>
      <c r="O35" s="62">
        <f t="shared" si="3"/>
        <v>0</v>
      </c>
    </row>
    <row r="36" spans="2:15" ht="15.75" customHeight="1" x14ac:dyDescent="0.25">
      <c r="B36" s="110" t="s">
        <v>15</v>
      </c>
      <c r="C36" s="111" t="s">
        <v>56</v>
      </c>
      <c r="D36" s="52" t="s">
        <v>66</v>
      </c>
      <c r="E36" s="43"/>
      <c r="F36" s="43"/>
      <c r="G36" s="43"/>
      <c r="H36" s="43"/>
      <c r="I36" s="43"/>
      <c r="J36" s="16" t="str">
        <f t="shared" si="5"/>
        <v>◄</v>
      </c>
      <c r="K36" s="39">
        <v>1</v>
      </c>
      <c r="L36" s="112">
        <f>SUM(N36:N40)</f>
        <v>0</v>
      </c>
      <c r="M36" s="62">
        <f t="shared" si="6"/>
        <v>1</v>
      </c>
      <c r="N36" s="66">
        <f t="shared" si="8"/>
        <v>0</v>
      </c>
      <c r="O36" s="62">
        <f t="shared" si="3"/>
        <v>0</v>
      </c>
    </row>
    <row r="37" spans="2:15" ht="15.75" customHeight="1" x14ac:dyDescent="0.25">
      <c r="B37" s="110"/>
      <c r="C37" s="111"/>
      <c r="D37" s="53" t="s">
        <v>67</v>
      </c>
      <c r="E37" s="47"/>
      <c r="F37" s="47"/>
      <c r="G37" s="47"/>
      <c r="H37" s="47"/>
      <c r="I37" s="47"/>
      <c r="J37" s="16" t="str">
        <f t="shared" si="5"/>
        <v>◄</v>
      </c>
      <c r="K37" s="39">
        <v>1</v>
      </c>
      <c r="L37" s="112"/>
      <c r="M37" s="62">
        <f t="shared" si="6"/>
        <v>1</v>
      </c>
      <c r="N37" s="66">
        <f t="shared" si="8"/>
        <v>0</v>
      </c>
      <c r="O37" s="62">
        <f t="shared" si="3"/>
        <v>0</v>
      </c>
    </row>
    <row r="38" spans="2:15" ht="15.75" customHeight="1" x14ac:dyDescent="0.25">
      <c r="B38" s="110"/>
      <c r="C38" s="111"/>
      <c r="D38" s="52" t="s">
        <v>68</v>
      </c>
      <c r="E38" s="43"/>
      <c r="F38" s="43"/>
      <c r="G38" s="43"/>
      <c r="H38" s="43"/>
      <c r="I38" s="43"/>
      <c r="J38" s="16" t="str">
        <f t="shared" si="5"/>
        <v>◄</v>
      </c>
      <c r="K38" s="39">
        <v>1</v>
      </c>
      <c r="L38" s="112"/>
      <c r="M38" s="62">
        <f t="shared" si="6"/>
        <v>1</v>
      </c>
      <c r="N38" s="66">
        <f t="shared" si="8"/>
        <v>0</v>
      </c>
      <c r="O38" s="62">
        <f t="shared" si="3"/>
        <v>0</v>
      </c>
    </row>
    <row r="39" spans="2:15" ht="15.75" customHeight="1" x14ac:dyDescent="0.25">
      <c r="B39" s="110"/>
      <c r="C39" s="111"/>
      <c r="D39" s="53" t="s">
        <v>69</v>
      </c>
      <c r="E39" s="47"/>
      <c r="F39" s="47"/>
      <c r="G39" s="47"/>
      <c r="H39" s="47"/>
      <c r="I39" s="47"/>
      <c r="J39" s="16" t="str">
        <f t="shared" si="5"/>
        <v>◄</v>
      </c>
      <c r="K39" s="39">
        <v>1</v>
      </c>
      <c r="L39" s="112"/>
      <c r="M39" s="62">
        <f t="shared" si="6"/>
        <v>1</v>
      </c>
      <c r="N39" s="66">
        <f t="shared" si="8"/>
        <v>0</v>
      </c>
      <c r="O39" s="62">
        <f t="shared" si="3"/>
        <v>0</v>
      </c>
    </row>
    <row r="40" spans="2:15" ht="15.75" customHeight="1" x14ac:dyDescent="0.25">
      <c r="B40" s="110"/>
      <c r="C40" s="111"/>
      <c r="D40" s="52" t="s">
        <v>79</v>
      </c>
      <c r="E40" s="43"/>
      <c r="F40" s="43"/>
      <c r="G40" s="43"/>
      <c r="H40" s="43"/>
      <c r="I40" s="43"/>
      <c r="J40" s="16" t="str">
        <f t="shared" si="5"/>
        <v>◄</v>
      </c>
      <c r="K40" s="39">
        <v>1</v>
      </c>
      <c r="L40" s="112"/>
      <c r="M40" s="62">
        <f t="shared" si="6"/>
        <v>1</v>
      </c>
      <c r="N40" s="66">
        <f t="shared" si="8"/>
        <v>0</v>
      </c>
      <c r="O40" s="62">
        <f t="shared" si="3"/>
        <v>0</v>
      </c>
    </row>
    <row r="41" spans="2:15" x14ac:dyDescent="0.25">
      <c r="K41" s="18">
        <f>SUM(K8+K26+K31)</f>
        <v>1</v>
      </c>
      <c r="N41" s="62"/>
      <c r="O41" s="62">
        <f>SUM(O9:O40)</f>
        <v>0</v>
      </c>
    </row>
    <row r="42" spans="2:15" x14ac:dyDescent="0.25">
      <c r="D42" s="36" t="s">
        <v>53</v>
      </c>
      <c r="E42" s="9"/>
      <c r="F42" s="128">
        <f>M8/SUM(K9:K25)</f>
        <v>1</v>
      </c>
      <c r="G42" s="128"/>
      <c r="H42" s="128"/>
      <c r="I42" s="128"/>
    </row>
    <row r="43" spans="2:15" x14ac:dyDescent="0.25">
      <c r="D43" s="36" t="s">
        <v>54</v>
      </c>
      <c r="E43" s="9"/>
      <c r="F43" s="128">
        <f>M26/SUM(K27:K30)</f>
        <v>1</v>
      </c>
      <c r="G43" s="128"/>
      <c r="H43" s="128"/>
      <c r="I43" s="128"/>
    </row>
    <row r="44" spans="2:15" x14ac:dyDescent="0.25">
      <c r="D44" s="36" t="s">
        <v>55</v>
      </c>
      <c r="E44" s="9"/>
      <c r="F44" s="128">
        <f>M31/SUM(K32:K40)</f>
        <v>1</v>
      </c>
      <c r="G44" s="128"/>
      <c r="H44" s="128"/>
      <c r="I44" s="128"/>
    </row>
    <row r="45" spans="2:15" ht="27.95" customHeight="1" thickBot="1" x14ac:dyDescent="0.3">
      <c r="D45" s="10" t="s">
        <v>10</v>
      </c>
      <c r="F45" s="129" t="str">
        <f>IF(OR(F42&lt;0.5,F43&lt;0.5,F44&lt;0.5),"Tx&lt;50",IF(O41&lt;&gt;30,"Erreur",(L8+L26+L31)))</f>
        <v>Erreur</v>
      </c>
      <c r="G45" s="129"/>
      <c r="H45" s="130" t="s">
        <v>12</v>
      </c>
      <c r="I45" s="131"/>
    </row>
    <row r="46" spans="2:15" ht="24" customHeight="1" thickBot="1" x14ac:dyDescent="0.3">
      <c r="B46" s="11"/>
      <c r="C46" s="12"/>
      <c r="D46" s="13" t="s">
        <v>11</v>
      </c>
      <c r="E46" s="42"/>
      <c r="F46" s="152"/>
      <c r="G46" s="153"/>
      <c r="H46" s="154" t="s">
        <v>12</v>
      </c>
      <c r="I46" s="155"/>
    </row>
    <row r="47" spans="2:15" s="84" customFormat="1" ht="24" customHeight="1" x14ac:dyDescent="0.25">
      <c r="B47" s="11"/>
      <c r="C47" s="77"/>
      <c r="D47" s="78"/>
      <c r="E47" s="79"/>
      <c r="F47" s="136"/>
      <c r="G47" s="136"/>
      <c r="H47" s="137"/>
      <c r="I47" s="137"/>
      <c r="J47" s="80"/>
      <c r="K47" s="81"/>
      <c r="L47" s="81"/>
      <c r="M47" s="82"/>
      <c r="N47" s="83"/>
      <c r="O47" s="82"/>
    </row>
    <row r="48" spans="2:15" x14ac:dyDescent="0.25">
      <c r="B48" s="138" t="s">
        <v>13</v>
      </c>
      <c r="C48" s="138"/>
      <c r="D48" s="138"/>
      <c r="E48" s="138"/>
      <c r="F48" s="138"/>
      <c r="G48" s="138"/>
      <c r="H48" s="138"/>
      <c r="I48" s="138"/>
    </row>
    <row r="49" spans="2:10" x14ac:dyDescent="0.25">
      <c r="B49" s="67"/>
      <c r="C49" s="67"/>
      <c r="D49" s="67"/>
      <c r="E49" s="67"/>
      <c r="F49" s="67"/>
      <c r="G49" s="67"/>
      <c r="H49" s="67"/>
      <c r="I49" s="67"/>
    </row>
    <row r="50" spans="2:10" x14ac:dyDescent="0.25">
      <c r="B50" s="67"/>
      <c r="C50" s="12"/>
      <c r="D50" s="10" t="s">
        <v>74</v>
      </c>
      <c r="E50" s="42"/>
      <c r="F50" s="162" t="str">
        <f>IF('U51 PHASE 1 Conduite de projet'!F45:G45="Erreur","Erreur",'U51 PHASE 1 Conduite de projet'!F46:G46)</f>
        <v>Erreur</v>
      </c>
      <c r="G50" s="162"/>
      <c r="H50" s="163" t="s">
        <v>73</v>
      </c>
      <c r="I50" s="163"/>
      <c r="J50" s="5"/>
    </row>
    <row r="51" spans="2:10" x14ac:dyDescent="0.25">
      <c r="B51" s="67"/>
      <c r="C51" s="68"/>
      <c r="D51" s="68"/>
      <c r="E51" s="9"/>
      <c r="F51" s="128"/>
      <c r="G51" s="128"/>
      <c r="H51" s="128"/>
      <c r="I51" s="128"/>
      <c r="J51" s="5"/>
    </row>
    <row r="52" spans="2:10" x14ac:dyDescent="0.25">
      <c r="B52" s="67"/>
      <c r="C52" s="12"/>
      <c r="D52" s="75" t="s">
        <v>75</v>
      </c>
      <c r="E52" s="76"/>
      <c r="F52" s="147" t="str">
        <f>IF(OR(G46="Erreur",F50="Erreur"),"Erreur",(F46*0.7+F50*0.3))</f>
        <v>Erreur</v>
      </c>
      <c r="G52" s="147"/>
      <c r="H52" s="148" t="s">
        <v>73</v>
      </c>
      <c r="I52" s="148"/>
      <c r="J52" s="5"/>
    </row>
    <row r="53" spans="2:10" ht="16.5" thickBot="1" x14ac:dyDescent="0.3">
      <c r="B53" s="67"/>
      <c r="C53" s="68"/>
      <c r="D53" s="68"/>
      <c r="E53" s="9"/>
      <c r="F53" s="156"/>
      <c r="G53" s="156"/>
      <c r="H53" s="156"/>
      <c r="I53" s="156"/>
      <c r="J53" s="5"/>
    </row>
    <row r="54" spans="2:10" ht="24" thickBot="1" x14ac:dyDescent="0.3">
      <c r="B54" s="67"/>
      <c r="C54" s="12"/>
      <c r="D54" s="71" t="s">
        <v>77</v>
      </c>
      <c r="E54" s="72"/>
      <c r="F54" s="157"/>
      <c r="G54" s="158"/>
      <c r="H54" s="159" t="s">
        <v>12</v>
      </c>
      <c r="I54" s="160"/>
      <c r="J54" s="69"/>
    </row>
    <row r="55" spans="2:10" x14ac:dyDescent="0.25">
      <c r="B55" s="67"/>
      <c r="C55" s="70"/>
      <c r="D55" s="68"/>
      <c r="E55" s="68"/>
      <c r="F55" s="9"/>
      <c r="G55" s="161"/>
      <c r="H55" s="161"/>
      <c r="I55" s="161"/>
      <c r="J55" s="128"/>
    </row>
    <row r="56" spans="2:10" x14ac:dyDescent="0.25">
      <c r="B56" s="67"/>
      <c r="C56" s="138" t="s">
        <v>13</v>
      </c>
      <c r="D56" s="138"/>
      <c r="E56" s="138"/>
      <c r="F56" s="138"/>
      <c r="G56" s="138"/>
      <c r="H56" s="138"/>
      <c r="I56" s="138"/>
      <c r="J56" s="138"/>
    </row>
    <row r="57" spans="2:10" ht="16.5" thickBot="1" x14ac:dyDescent="0.3">
      <c r="C57" s="23"/>
      <c r="D57" s="23"/>
      <c r="E57" s="139" t="str">
        <f>(IF(Q40&gt;33,"ATTENTION. Erreur de saisie : cocher une seule colonne par ligne ! Voir repères ◄ à droite de la grille.",""))</f>
        <v/>
      </c>
      <c r="F57" s="139"/>
      <c r="G57" s="139"/>
      <c r="H57" s="139"/>
      <c r="I57" s="139"/>
      <c r="J57" s="139"/>
    </row>
    <row r="58" spans="2:10" x14ac:dyDescent="0.25">
      <c r="C58" s="140" t="s">
        <v>17</v>
      </c>
      <c r="D58" s="141"/>
      <c r="E58" s="141"/>
      <c r="F58" s="141"/>
      <c r="G58" s="141"/>
      <c r="H58" s="141"/>
      <c r="I58" s="141"/>
      <c r="J58" s="142"/>
    </row>
    <row r="59" spans="2:10" x14ac:dyDescent="0.25">
      <c r="C59" s="29"/>
      <c r="D59" s="28"/>
      <c r="E59" s="28"/>
      <c r="F59" s="28"/>
      <c r="G59" s="28"/>
      <c r="H59" s="28"/>
      <c r="I59" s="28"/>
      <c r="J59" s="30"/>
    </row>
    <row r="60" spans="2:10" x14ac:dyDescent="0.25">
      <c r="C60" s="29"/>
      <c r="D60" s="28"/>
      <c r="E60" s="28"/>
      <c r="F60" s="28"/>
      <c r="G60" s="28"/>
      <c r="H60" s="28"/>
      <c r="I60" s="28"/>
      <c r="J60" s="30"/>
    </row>
    <row r="61" spans="2:10" x14ac:dyDescent="0.25">
      <c r="C61" s="29"/>
      <c r="D61" s="28"/>
      <c r="E61" s="28"/>
      <c r="F61" s="28"/>
      <c r="G61" s="28"/>
      <c r="H61" s="28"/>
      <c r="I61" s="28"/>
      <c r="J61" s="30"/>
    </row>
    <row r="62" spans="2:10" x14ac:dyDescent="0.25">
      <c r="C62" s="29"/>
      <c r="D62" s="28"/>
      <c r="E62" s="28"/>
      <c r="F62" s="28"/>
      <c r="G62" s="28"/>
      <c r="H62" s="28"/>
      <c r="I62" s="28"/>
      <c r="J62" s="30"/>
    </row>
    <row r="63" spans="2:10" ht="16.5" thickBot="1" x14ac:dyDescent="0.3">
      <c r="C63" s="31"/>
      <c r="D63" s="32"/>
      <c r="E63" s="32"/>
      <c r="F63" s="32"/>
      <c r="G63" s="32"/>
      <c r="H63" s="32"/>
      <c r="I63" s="32"/>
      <c r="J63" s="33"/>
    </row>
    <row r="64" spans="2:10" ht="16.5" thickBot="1" x14ac:dyDescent="0.3">
      <c r="C64" s="24"/>
      <c r="D64" s="25"/>
      <c r="E64" s="25"/>
      <c r="F64" s="26"/>
      <c r="G64" s="26"/>
      <c r="H64" s="26"/>
      <c r="I64" s="26"/>
      <c r="J64" s="26"/>
    </row>
    <row r="65" spans="2:15" x14ac:dyDescent="0.25">
      <c r="C65" s="34" t="s">
        <v>20</v>
      </c>
      <c r="D65" s="143" t="s">
        <v>18</v>
      </c>
      <c r="E65" s="143"/>
      <c r="F65" s="27"/>
      <c r="G65" s="144" t="s">
        <v>19</v>
      </c>
      <c r="H65" s="145"/>
      <c r="I65" s="145"/>
      <c r="J65" s="146"/>
    </row>
    <row r="66" spans="2:15" s="5" customFormat="1" ht="65.25" customHeight="1" thickBot="1" x14ac:dyDescent="0.3">
      <c r="B66"/>
      <c r="C66" s="35"/>
      <c r="D66" s="132"/>
      <c r="E66" s="132"/>
      <c r="F66" s="9"/>
      <c r="G66" s="133"/>
      <c r="H66" s="134"/>
      <c r="I66" s="134"/>
      <c r="J66" s="135"/>
      <c r="M66" s="62"/>
      <c r="N66" s="66"/>
      <c r="O66" s="62"/>
    </row>
  </sheetData>
  <mergeCells count="58">
    <mergeCell ref="D66:E66"/>
    <mergeCell ref="G66:J66"/>
    <mergeCell ref="F47:G47"/>
    <mergeCell ref="H47:I47"/>
    <mergeCell ref="B48:I48"/>
    <mergeCell ref="E57:J57"/>
    <mergeCell ref="C58:J58"/>
    <mergeCell ref="D65:E65"/>
    <mergeCell ref="G65:J65"/>
    <mergeCell ref="F53:I53"/>
    <mergeCell ref="F54:G54"/>
    <mergeCell ref="H54:I54"/>
    <mergeCell ref="G55:J55"/>
    <mergeCell ref="C56:J56"/>
    <mergeCell ref="F50:G50"/>
    <mergeCell ref="H50:I50"/>
    <mergeCell ref="B36:B40"/>
    <mergeCell ref="C36:C40"/>
    <mergeCell ref="L36:L40"/>
    <mergeCell ref="B24:B25"/>
    <mergeCell ref="C24:C25"/>
    <mergeCell ref="L24:L25"/>
    <mergeCell ref="B26:I26"/>
    <mergeCell ref="B27:C30"/>
    <mergeCell ref="L27:L30"/>
    <mergeCell ref="B31:I31"/>
    <mergeCell ref="B32:B35"/>
    <mergeCell ref="C32:C35"/>
    <mergeCell ref="B18:B21"/>
    <mergeCell ref="C18:C21"/>
    <mergeCell ref="L18:L21"/>
    <mergeCell ref="B22:B23"/>
    <mergeCell ref="C22:C23"/>
    <mergeCell ref="L22:L23"/>
    <mergeCell ref="B13:B14"/>
    <mergeCell ref="C13:C14"/>
    <mergeCell ref="L13:L14"/>
    <mergeCell ref="B15:B17"/>
    <mergeCell ref="C15:C17"/>
    <mergeCell ref="L15:L17"/>
    <mergeCell ref="B7:C7"/>
    <mergeCell ref="B8:I8"/>
    <mergeCell ref="B9:B12"/>
    <mergeCell ref="C9:C12"/>
    <mergeCell ref="L9:L12"/>
    <mergeCell ref="F51:I51"/>
    <mergeCell ref="F52:G52"/>
    <mergeCell ref="H52:I52"/>
    <mergeCell ref="E1:L1"/>
    <mergeCell ref="E2:L2"/>
    <mergeCell ref="L32:L35"/>
    <mergeCell ref="F46:G46"/>
    <mergeCell ref="H46:I46"/>
    <mergeCell ref="F42:I42"/>
    <mergeCell ref="F43:I43"/>
    <mergeCell ref="F44:I44"/>
    <mergeCell ref="F45:G45"/>
    <mergeCell ref="H45:I45"/>
  </mergeCells>
  <pageMargins left="0.74803149606299213" right="0.74803149606299213" top="0.98425196850393704" bottom="0.98425196850393704" header="0.51181102362204722" footer="0.51181102362204722"/>
  <pageSetup paperSize="9" scale="42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U51 PHASE 1 Conduite de projet</vt:lpstr>
      <vt:lpstr>U51 PHASES 2+3 Soutenance 40MIN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Regis Rigaud</cp:lastModifiedBy>
  <cp:lastPrinted>2017-02-17T09:24:00Z</cp:lastPrinted>
  <dcterms:created xsi:type="dcterms:W3CDTF">2015-11-24T16:36:06Z</dcterms:created>
  <dcterms:modified xsi:type="dcterms:W3CDTF">2019-01-08T19:19:42Z</dcterms:modified>
</cp:coreProperties>
</file>