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rrigaud\Documents\IPR\BTS\BTS CPI\CPI 19\Grilles CPI JANVIER 2019\"/>
    </mc:Choice>
  </mc:AlternateContent>
  <bookViews>
    <workbookView xWindow="0" yWindow="0" windowWidth="28800" windowHeight="12285" tabRatio="647"/>
  </bookViews>
  <sheets>
    <sheet name="U41 EPREUVE ORALE SEULE 30 MIN " sheetId="5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7" i="5" l="1"/>
  <c r="M9" i="5"/>
  <c r="M10" i="5"/>
  <c r="M11" i="5"/>
  <c r="M12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O9" i="5"/>
  <c r="J9" i="5" s="1"/>
  <c r="O10" i="5"/>
  <c r="J10" i="5" s="1"/>
  <c r="O11" i="5"/>
  <c r="J11" i="5" s="1"/>
  <c r="O12" i="5"/>
  <c r="J12" i="5" s="1"/>
  <c r="O14" i="5"/>
  <c r="J14" i="5" s="1"/>
  <c r="O15" i="5"/>
  <c r="J15" i="5" s="1"/>
  <c r="O16" i="5"/>
  <c r="J16" i="5" s="1"/>
  <c r="O17" i="5"/>
  <c r="J17" i="5" s="1"/>
  <c r="O18" i="5"/>
  <c r="J18" i="5" s="1"/>
  <c r="O19" i="5"/>
  <c r="J19" i="5" s="1"/>
  <c r="O20" i="5"/>
  <c r="J20" i="5" s="1"/>
  <c r="O21" i="5"/>
  <c r="J21" i="5" s="1"/>
  <c r="O22" i="5"/>
  <c r="J22" i="5" s="1"/>
  <c r="O23" i="5"/>
  <c r="J23" i="5" s="1"/>
  <c r="O24" i="5"/>
  <c r="J24" i="5" s="1"/>
  <c r="O25" i="5"/>
  <c r="J25" i="5" s="1"/>
  <c r="O26" i="5"/>
  <c r="J26" i="5" s="1"/>
  <c r="K27" i="5"/>
  <c r="N14" i="5" l="1"/>
  <c r="N23" i="5"/>
  <c r="N17" i="5"/>
  <c r="N26" i="5"/>
  <c r="N22" i="5"/>
  <c r="N16" i="5"/>
  <c r="N18" i="5"/>
  <c r="N25" i="5"/>
  <c r="N20" i="5"/>
  <c r="N15" i="5"/>
  <c r="N24" i="5"/>
  <c r="N19" i="5"/>
  <c r="N21" i="5"/>
  <c r="M13" i="5"/>
  <c r="F29" i="5" s="1"/>
  <c r="O27" i="5"/>
  <c r="N9" i="5"/>
  <c r="M8" i="5"/>
  <c r="F28" i="5" s="1"/>
  <c r="N11" i="5"/>
  <c r="L11" i="5" s="1"/>
  <c r="N12" i="5"/>
  <c r="L12" i="5" s="1"/>
  <c r="N10" i="5"/>
  <c r="L14" i="5" l="1"/>
  <c r="L24" i="5"/>
  <c r="L20" i="5"/>
  <c r="L16" i="5"/>
  <c r="L9" i="5"/>
  <c r="L8" i="5" s="1"/>
  <c r="L13" i="5" l="1"/>
  <c r="F30" i="5" s="1"/>
</calcChain>
</file>

<file path=xl/sharedStrings.xml><?xml version="1.0" encoding="utf-8"?>
<sst xmlns="http://schemas.openxmlformats.org/spreadsheetml/2006/main" count="58" uniqueCount="57">
  <si>
    <t>C5 : Élaborer ou participer à l’élaboration d’un cahier des charges fonctionnel</t>
  </si>
  <si>
    <t>C2.1</t>
  </si>
  <si>
    <t>Mettre en œuvre une démarche de recherche d’information</t>
  </si>
  <si>
    <t>Classer, hiérarchiser des informations</t>
  </si>
  <si>
    <t>Synthétiser une information</t>
  </si>
  <si>
    <t>L'information recherchée est réordonnée</t>
  </si>
  <si>
    <t>La démarche pour l’obtention de l’information est pertinente</t>
  </si>
  <si>
    <t>La démarche et les critères de choix pour l'obtention de l'information sont efficients</t>
  </si>
  <si>
    <t>La synthèse proposée résume les points importants.</t>
  </si>
  <si>
    <t>C2.2</t>
  </si>
  <si>
    <t>C2.3</t>
  </si>
  <si>
    <t>Les fonctions de service sont classées au regard de la hiérarchisation des contraintes technico-économiques.</t>
  </si>
  <si>
    <t>C5.1</t>
  </si>
  <si>
    <t>C5.2</t>
  </si>
  <si>
    <t>C5.3</t>
  </si>
  <si>
    <t>non</t>
  </si>
  <si>
    <t>1/3</t>
  </si>
  <si>
    <t>2/3</t>
  </si>
  <si>
    <t>3/3</t>
  </si>
  <si>
    <t>Indicateurs</t>
  </si>
  <si>
    <t>Compétences</t>
  </si>
  <si>
    <t>Poids</t>
  </si>
  <si>
    <t>Note</t>
  </si>
  <si>
    <t>Taux Txd'indicateurs évalués pourla compétence C2</t>
  </si>
  <si>
    <t>Taux Tx d'indicateurs évalués pourla compétence C5</t>
  </si>
  <si>
    <r>
      <t xml:space="preserve">Note brute (si un taux Tx d'indicateurs évalués par objectif est &lt; 50%, ou si il y a une erreur, alors le calcul est refusé. Voir repères </t>
    </r>
    <r>
      <rPr>
        <sz val="12"/>
        <color indexed="10"/>
        <rFont val="Arial"/>
        <family val="2"/>
      </rPr>
      <t>◄</t>
    </r>
    <r>
      <rPr>
        <sz val="12"/>
        <rFont val="Arial"/>
        <family val="2"/>
      </rPr>
      <t xml:space="preserve"> à droite de la grille) :</t>
    </r>
  </si>
  <si>
    <t>Note sur 20 proposée au jury* :</t>
  </si>
  <si>
    <t>/20</t>
  </si>
  <si>
    <t xml:space="preserve">* La note proposée, arrondie au demi point ou au point entier supérieur, est décidée par les évaluateurs à partir de la note brute </t>
  </si>
  <si>
    <t xml:space="preserve">Candidat : </t>
  </si>
  <si>
    <t>BTS Conception de Produits Industriels</t>
  </si>
  <si>
    <t>Épreuve E4 – Etude préliminaire de produit</t>
  </si>
  <si>
    <t>Unité U41 – Expression du besoin et cahier des charges fonctionnel</t>
  </si>
  <si>
    <t>(Coefficient 2)</t>
  </si>
  <si>
    <t>Recenser les contraintes d’une étude</t>
  </si>
  <si>
    <t>Les contraintes techniques sont identifiées.</t>
  </si>
  <si>
    <t>Les exigences du cycle de vie sont prises en compte.</t>
  </si>
  <si>
    <t>Les aspects normatifs sont pris en compte.</t>
  </si>
  <si>
    <t>Formuler et synthétiser un cahier des charges fonctionnel résultant d’une verbalisation écrite ou orale</t>
  </si>
  <si>
    <t>La frontière de l’étude est correctement définie.</t>
  </si>
  <si>
    <t>Les fonctions de services sont identifiées.</t>
  </si>
  <si>
    <t>Les fonctions de services sont caractérisées : critères - niveaux - flexibilités.</t>
  </si>
  <si>
    <t>C5.4</t>
  </si>
  <si>
    <t>Participer à l’élaboration d’un devis d’une affaire</t>
  </si>
  <si>
    <t>Les délais de recherche d’informations sont respectés.</t>
  </si>
  <si>
    <t>Les prototypes pouvant être liés à l’étude sont identifiés.</t>
  </si>
  <si>
    <t>Appréciation globale</t>
  </si>
  <si>
    <t>Signature</t>
  </si>
  <si>
    <t>Date</t>
  </si>
  <si>
    <t>Nom et prénom des évaluateurs</t>
  </si>
  <si>
    <t>Décoder un besoin et / ou élaborer un cahier des charges initial</t>
  </si>
  <si>
    <t>L'expression du besoin est correctement traduite.</t>
  </si>
  <si>
    <t xml:space="preserve">Les contraintes technico-économiques sont hiérarchisées au regard de l'expression du besoin et du tryptique "Qualité/Coût/Délai". </t>
  </si>
  <si>
    <t>C2 : Rechercher une information dans une documentation technique, dans un réseau local ou à distance</t>
  </si>
  <si>
    <t>Les éléments essentiels du cahier des charges sont correctement extraits.</t>
  </si>
  <si>
    <t>CAS B EPREUVE ORALE SEULE</t>
  </si>
  <si>
    <t>Les moyens liés à l’étude sont correctement inventoriés.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</si>
</sst>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b/>
      <sz val="10"/>
      <color indexed="52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sz val="9"/>
      <name val="Arial Narrow"/>
      <family val="2"/>
    </font>
    <font>
      <sz val="10"/>
      <color indexed="12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06">
    <xf numFmtId="0" fontId="0" fillId="0" borderId="0" xfId="0"/>
    <xf numFmtId="0" fontId="0" fillId="0" borderId="1" xfId="0" applyBorder="1" applyAlignment="1">
      <alignment horizontal="center"/>
    </xf>
    <xf numFmtId="0" fontId="7" fillId="0" borderId="1" xfId="0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</xf>
    <xf numFmtId="0" fontId="8" fillId="0" borderId="0" xfId="0" applyFont="1"/>
    <xf numFmtId="49" fontId="7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 wrapText="1"/>
    </xf>
    <xf numFmtId="0" fontId="14" fillId="0" borderId="0" xfId="0" applyFont="1" applyBorder="1" applyAlignment="1" applyProtection="1">
      <alignment horizontal="right" vertical="center"/>
    </xf>
    <xf numFmtId="0" fontId="12" fillId="0" borderId="0" xfId="0" applyFont="1" applyBorder="1" applyAlignment="1" applyProtection="1">
      <alignment horizontal="center" vertical="center"/>
    </xf>
    <xf numFmtId="0" fontId="18" fillId="0" borderId="0" xfId="0" applyFont="1"/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9" fontId="0" fillId="2" borderId="1" xfId="0" applyNumberFormat="1" applyFill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/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right" vertical="center"/>
    </xf>
    <xf numFmtId="0" fontId="27" fillId="0" borderId="0" xfId="0" applyFont="1" applyFill="1" applyBorder="1" applyAlignment="1" applyProtection="1">
      <alignment vertical="top" wrapText="1"/>
    </xf>
    <xf numFmtId="0" fontId="27" fillId="0" borderId="0" xfId="0" applyFont="1" applyBorder="1" applyAlignment="1" applyProtection="1">
      <alignment vertical="top" wrapText="1"/>
    </xf>
    <xf numFmtId="0" fontId="27" fillId="0" borderId="0" xfId="0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center" vertical="center"/>
    </xf>
    <xf numFmtId="0" fontId="17" fillId="4" borderId="0" xfId="0" applyFont="1" applyFill="1" applyBorder="1" applyAlignment="1" applyProtection="1">
      <alignment vertical="center"/>
    </xf>
    <xf numFmtId="0" fontId="17" fillId="4" borderId="17" xfId="0" applyFont="1" applyFill="1" applyBorder="1" applyAlignment="1" applyProtection="1">
      <alignment vertical="center"/>
    </xf>
    <xf numFmtId="0" fontId="17" fillId="4" borderId="6" xfId="0" applyFont="1" applyFill="1" applyBorder="1" applyAlignment="1" applyProtection="1">
      <alignment vertical="center"/>
    </xf>
    <xf numFmtId="0" fontId="17" fillId="4" borderId="18" xfId="0" applyFont="1" applyFill="1" applyBorder="1" applyAlignment="1" applyProtection="1">
      <alignment vertical="center"/>
    </xf>
    <xf numFmtId="0" fontId="17" fillId="4" borderId="19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vertical="center"/>
    </xf>
    <xf numFmtId="0" fontId="17" fillId="0" borderId="8" xfId="0" applyFont="1" applyBorder="1" applyAlignment="1" applyProtection="1">
      <alignment vertical="center" wrapText="1"/>
    </xf>
    <xf numFmtId="0" fontId="0" fillId="0" borderId="8" xfId="0" applyFont="1" applyBorder="1" applyAlignment="1" applyProtection="1">
      <alignment vertical="center" wrapText="1"/>
      <protection locked="0"/>
    </xf>
    <xf numFmtId="0" fontId="0" fillId="0" borderId="0" xfId="0" applyBorder="1"/>
    <xf numFmtId="0" fontId="4" fillId="3" borderId="8" xfId="0" applyFont="1" applyFill="1" applyBorder="1"/>
    <xf numFmtId="0" fontId="4" fillId="0" borderId="8" xfId="0" applyFont="1" applyBorder="1" applyAlignment="1">
      <alignment vertical="center"/>
    </xf>
    <xf numFmtId="0" fontId="0" fillId="0" borderId="8" xfId="0" applyBorder="1" applyAlignment="1">
      <alignment horizontal="center"/>
    </xf>
    <xf numFmtId="0" fontId="3" fillId="0" borderId="8" xfId="0" applyFont="1" applyBorder="1"/>
    <xf numFmtId="0" fontId="4" fillId="0" borderId="8" xfId="0" applyFont="1" applyBorder="1"/>
    <xf numFmtId="0" fontId="4" fillId="3" borderId="8" xfId="0" applyFont="1" applyFill="1" applyBorder="1" applyAlignment="1"/>
    <xf numFmtId="0" fontId="2" fillId="0" borderId="8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9" fillId="3" borderId="8" xfId="0" applyFont="1" applyFill="1" applyBorder="1" applyAlignment="1">
      <alignment horizontal="center" vertical="center"/>
    </xf>
    <xf numFmtId="0" fontId="30" fillId="0" borderId="8" xfId="0" applyFont="1" applyFill="1" applyBorder="1" applyAlignment="1" applyProtection="1">
      <alignment vertical="center" wrapText="1"/>
    </xf>
    <xf numFmtId="0" fontId="32" fillId="0" borderId="0" xfId="0" applyFont="1" applyAlignment="1">
      <alignment horizontal="center" vertical="center"/>
    </xf>
    <xf numFmtId="0" fontId="15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2" fontId="33" fillId="0" borderId="0" xfId="0" applyNumberFormat="1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2" fontId="34" fillId="0" borderId="0" xfId="0" applyNumberFormat="1" applyFont="1" applyAlignment="1">
      <alignment horizontal="center"/>
    </xf>
    <xf numFmtId="2" fontId="33" fillId="0" borderId="0" xfId="0" applyNumberFormat="1" applyFont="1" applyAlignment="1">
      <alignment horizontal="center"/>
    </xf>
    <xf numFmtId="0" fontId="0" fillId="0" borderId="8" xfId="0" applyFont="1" applyBorder="1" applyAlignment="1" applyProtection="1">
      <alignment horizontal="center" vertical="center" wrapText="1"/>
      <protection locked="0"/>
    </xf>
    <xf numFmtId="14" fontId="28" fillId="0" borderId="12" xfId="0" applyNumberFormat="1" applyFont="1" applyBorder="1" applyAlignment="1" applyProtection="1">
      <alignment horizontal="center" vertical="center"/>
      <protection locked="0"/>
    </xf>
    <xf numFmtId="14" fontId="28" fillId="0" borderId="13" xfId="0" applyNumberFormat="1" applyFont="1" applyBorder="1" applyAlignment="1" applyProtection="1">
      <alignment horizontal="center" vertical="center"/>
      <protection locked="0"/>
    </xf>
    <xf numFmtId="14" fontId="28" fillId="0" borderId="14" xfId="0" applyNumberFormat="1" applyFont="1" applyBorder="1" applyAlignment="1" applyProtection="1">
      <alignment horizontal="center" vertical="center"/>
      <protection locked="0"/>
    </xf>
    <xf numFmtId="9" fontId="11" fillId="0" borderId="0" xfId="0" applyNumberFormat="1" applyFont="1" applyBorder="1" applyAlignment="1" applyProtection="1">
      <alignment horizontal="center" vertical="center"/>
    </xf>
    <xf numFmtId="164" fontId="16" fillId="0" borderId="0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right" vertical="center"/>
    </xf>
    <xf numFmtId="0" fontId="26" fillId="0" borderId="19" xfId="0" applyFont="1" applyFill="1" applyBorder="1" applyAlignment="1" applyProtection="1">
      <alignment horizontal="right" vertical="center"/>
    </xf>
    <xf numFmtId="0" fontId="17" fillId="4" borderId="15" xfId="0" applyFont="1" applyFill="1" applyBorder="1" applyAlignment="1" applyProtection="1">
      <alignment horizontal="center" vertical="center"/>
    </xf>
    <xf numFmtId="0" fontId="17" fillId="4" borderId="16" xfId="0" applyFont="1" applyFill="1" applyBorder="1" applyAlignment="1" applyProtection="1">
      <alignment horizontal="center" vertical="center"/>
    </xf>
    <xf numFmtId="0" fontId="17" fillId="4" borderId="5" xfId="0" applyFont="1" applyFill="1" applyBorder="1" applyAlignment="1" applyProtection="1">
      <alignment horizontal="center" vertical="center"/>
    </xf>
    <xf numFmtId="0" fontId="17" fillId="0" borderId="8" xfId="0" applyFont="1" applyBorder="1" applyAlignment="1" applyProtection="1">
      <alignment horizontal="center" vertical="center"/>
    </xf>
    <xf numFmtId="0" fontId="17" fillId="0" borderId="9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4" fontId="14" fillId="0" borderId="20" xfId="0" applyNumberFormat="1" applyFont="1" applyBorder="1" applyAlignment="1" applyProtection="1">
      <alignment horizontal="center" vertical="center"/>
      <protection locked="0"/>
    </xf>
    <xf numFmtId="164" fontId="14" fillId="0" borderId="21" xfId="0" applyNumberFormat="1" applyFont="1" applyBorder="1" applyAlignment="1" applyProtection="1">
      <alignment horizontal="center" vertical="center"/>
      <protection locked="0"/>
    </xf>
    <xf numFmtId="0" fontId="14" fillId="0" borderId="22" xfId="0" applyFont="1" applyBorder="1" applyAlignment="1" applyProtection="1">
      <alignment horizontal="center" vertical="center"/>
    </xf>
    <xf numFmtId="0" fontId="14" fillId="0" borderId="23" xfId="0" applyFont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25" fillId="0" borderId="8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top"/>
    </xf>
    <xf numFmtId="0" fontId="4" fillId="0" borderId="8" xfId="0" applyFont="1" applyBorder="1" applyAlignment="1" applyProtection="1">
      <alignment horizontal="left" vertical="center" wrapText="1"/>
    </xf>
    <xf numFmtId="0" fontId="25" fillId="0" borderId="8" xfId="0" applyFont="1" applyBorder="1" applyAlignment="1" applyProtection="1">
      <alignment horizontal="left" vertical="center" wrapText="1"/>
    </xf>
    <xf numFmtId="2" fontId="0" fillId="0" borderId="2" xfId="0" applyNumberFormat="1" applyBorder="1" applyAlignment="1">
      <alignment horizontal="center" vertical="center"/>
    </xf>
    <xf numFmtId="0" fontId="18" fillId="5" borderId="0" xfId="0" applyFont="1" applyFill="1" applyAlignment="1">
      <alignment horizontal="left" vertical="center"/>
    </xf>
    <xf numFmtId="0" fontId="18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31" fillId="2" borderId="8" xfId="0" applyFont="1" applyFill="1" applyBorder="1" applyAlignment="1">
      <alignment horizontal="center" vertical="top"/>
    </xf>
    <xf numFmtId="0" fontId="3" fillId="0" borderId="8" xfId="0" applyFont="1" applyBorder="1" applyAlignment="1">
      <alignment horizontal="left" vertical="center" wrapText="1"/>
    </xf>
    <xf numFmtId="2" fontId="0" fillId="0" borderId="3" xfId="0" applyNumberFormat="1" applyBorder="1" applyAlignment="1">
      <alignment horizontal="center" vertical="center"/>
    </xf>
  </cellXfs>
  <cellStyles count="23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46"/>
  <sheetViews>
    <sheetView tabSelected="1" zoomScale="60" zoomScaleNormal="60" workbookViewId="0">
      <selection activeCell="I26" sqref="E14:I26"/>
    </sheetView>
  </sheetViews>
  <sheetFormatPr baseColWidth="10" defaultRowHeight="15.75" x14ac:dyDescent="0.25"/>
  <cols>
    <col min="1" max="1" width="3" customWidth="1"/>
    <col min="2" max="2" width="6.5" customWidth="1"/>
    <col min="3" max="3" width="40.5" style="4" customWidth="1"/>
    <col min="4" max="4" width="103.75" customWidth="1"/>
    <col min="5" max="5" width="5.125" customWidth="1"/>
    <col min="6" max="6" width="5" customWidth="1"/>
    <col min="7" max="7" width="5.875" customWidth="1"/>
    <col min="8" max="8" width="5.625" customWidth="1"/>
    <col min="9" max="9" width="5.5" customWidth="1"/>
    <col min="10" max="10" width="6.125" style="11" customWidth="1"/>
    <col min="11" max="12" width="11" style="7"/>
    <col min="13" max="13" width="7.625" style="61" customWidth="1"/>
    <col min="14" max="14" width="8.5" style="65" customWidth="1"/>
    <col min="15" max="15" width="6" style="61" customWidth="1"/>
  </cols>
  <sheetData>
    <row r="1" spans="2:15" s="9" customFormat="1" ht="33" customHeight="1" x14ac:dyDescent="0.25">
      <c r="B1" s="25" t="s">
        <v>30</v>
      </c>
      <c r="C1" s="20"/>
      <c r="E1" s="100" t="s">
        <v>29</v>
      </c>
      <c r="F1" s="100"/>
      <c r="G1" s="100"/>
      <c r="H1" s="100"/>
      <c r="I1" s="100"/>
      <c r="J1" s="100"/>
      <c r="K1" s="100"/>
      <c r="L1" s="100"/>
      <c r="M1" s="61"/>
      <c r="N1" s="62"/>
      <c r="O1" s="61"/>
    </row>
    <row r="2" spans="2:15" s="19" customFormat="1" ht="26.25" x14ac:dyDescent="0.3">
      <c r="B2" s="27" t="s">
        <v>31</v>
      </c>
      <c r="D2" s="56" t="s">
        <v>55</v>
      </c>
      <c r="E2" s="101"/>
      <c r="F2" s="101"/>
      <c r="G2" s="101"/>
      <c r="H2" s="101"/>
      <c r="I2" s="101"/>
      <c r="J2" s="101"/>
      <c r="K2" s="101"/>
      <c r="L2" s="101"/>
      <c r="M2" s="63"/>
      <c r="N2" s="64"/>
      <c r="O2" s="63"/>
    </row>
    <row r="3" spans="2:15" s="19" customFormat="1" ht="18.75" x14ac:dyDescent="0.3">
      <c r="B3" s="28" t="s">
        <v>32</v>
      </c>
      <c r="E3" s="22"/>
      <c r="F3" s="22"/>
      <c r="G3" s="22"/>
      <c r="H3" s="22"/>
      <c r="I3" s="22"/>
      <c r="J3" s="22"/>
      <c r="K3" s="22"/>
      <c r="L3" s="22"/>
      <c r="M3" s="63"/>
      <c r="N3" s="64"/>
      <c r="O3" s="63"/>
    </row>
    <row r="4" spans="2:15" s="19" customFormat="1" ht="18.75" x14ac:dyDescent="0.3">
      <c r="B4" s="27" t="s">
        <v>33</v>
      </c>
      <c r="E4" s="22"/>
      <c r="F4" s="22"/>
      <c r="G4" s="22"/>
      <c r="H4" s="22"/>
      <c r="I4" s="22"/>
      <c r="J4" s="22"/>
      <c r="K4" s="22"/>
      <c r="L4" s="22"/>
      <c r="M4" s="63"/>
      <c r="N4" s="64"/>
      <c r="O4" s="63"/>
    </row>
    <row r="5" spans="2:15" s="19" customFormat="1" ht="18.75" x14ac:dyDescent="0.3">
      <c r="B5" s="26"/>
      <c r="E5" s="22"/>
      <c r="F5" s="22"/>
      <c r="G5" s="22"/>
      <c r="H5" s="22"/>
      <c r="I5" s="22"/>
      <c r="J5" s="22"/>
      <c r="K5" s="22"/>
      <c r="L5" s="22"/>
      <c r="M5" s="63"/>
      <c r="N5" s="64"/>
      <c r="O5" s="63"/>
    </row>
    <row r="7" spans="2:15" x14ac:dyDescent="0.25">
      <c r="B7" s="102" t="s">
        <v>20</v>
      </c>
      <c r="C7" s="102"/>
      <c r="D7" s="1" t="s">
        <v>19</v>
      </c>
      <c r="E7" s="2" t="s">
        <v>15</v>
      </c>
      <c r="F7" s="3">
        <v>0</v>
      </c>
      <c r="G7" s="3" t="s">
        <v>16</v>
      </c>
      <c r="H7" s="3" t="s">
        <v>17</v>
      </c>
      <c r="I7" s="3" t="s">
        <v>18</v>
      </c>
      <c r="K7" s="5" t="s">
        <v>21</v>
      </c>
      <c r="L7" s="5" t="s">
        <v>22</v>
      </c>
    </row>
    <row r="8" spans="2:15" ht="16.5" customHeight="1" x14ac:dyDescent="0.25">
      <c r="B8" s="103" t="s">
        <v>53</v>
      </c>
      <c r="C8" s="103"/>
      <c r="D8" s="103"/>
      <c r="E8" s="103"/>
      <c r="F8" s="103"/>
      <c r="G8" s="103"/>
      <c r="H8" s="103"/>
      <c r="I8" s="103"/>
      <c r="K8" s="23">
        <v>0.25</v>
      </c>
      <c r="L8" s="8">
        <f>SUM(L9:L12)</f>
        <v>0</v>
      </c>
      <c r="M8" s="61">
        <f>SUM(M9:M12)</f>
        <v>4</v>
      </c>
    </row>
    <row r="9" spans="2:15" ht="15.75" customHeight="1" x14ac:dyDescent="0.25">
      <c r="B9" s="89" t="s">
        <v>1</v>
      </c>
      <c r="C9" s="104" t="s">
        <v>2</v>
      </c>
      <c r="D9" s="46" t="s">
        <v>5</v>
      </c>
      <c r="E9" s="51"/>
      <c r="F9" s="51"/>
      <c r="G9" s="51"/>
      <c r="H9" s="51"/>
      <c r="I9" s="51"/>
      <c r="J9" s="21" t="str">
        <f>(IF(O9&lt;&gt;1,"◄",""))</f>
        <v>◄</v>
      </c>
      <c r="K9" s="6">
        <v>1</v>
      </c>
      <c r="L9" s="99">
        <f>SUM(N9:N10)</f>
        <v>0</v>
      </c>
      <c r="M9" s="61">
        <f>IF(E9&lt;&gt;"",0,K9)</f>
        <v>1</v>
      </c>
      <c r="N9" s="65">
        <f>(IF(G9&lt;&gt;"",1/3,0)+IF(H9&lt;&gt;"",2/3,0)+IF(I9&lt;&gt;"",1,0))*K$8*20*M9/SUM(M$9:M$12)</f>
        <v>0</v>
      </c>
      <c r="O9" s="61">
        <f>COUNTA(E9:I9)</f>
        <v>0</v>
      </c>
    </row>
    <row r="10" spans="2:15" x14ac:dyDescent="0.25">
      <c r="B10" s="89"/>
      <c r="C10" s="104"/>
      <c r="D10" s="45" t="s">
        <v>6</v>
      </c>
      <c r="E10" s="52"/>
      <c r="F10" s="52"/>
      <c r="G10" s="52"/>
      <c r="H10" s="52"/>
      <c r="I10" s="52"/>
      <c r="J10" s="21" t="str">
        <f t="shared" ref="J10:J26" si="0">(IF(O10&lt;&gt;1,"◄",""))</f>
        <v>◄</v>
      </c>
      <c r="K10" s="6">
        <v>1</v>
      </c>
      <c r="L10" s="105"/>
      <c r="M10" s="61">
        <f t="shared" ref="M10:M26" si="1">IF(E10&lt;&gt;"",0,K10)</f>
        <v>1</v>
      </c>
      <c r="N10" s="65">
        <f t="shared" ref="N10:N12" si="2">(IF(G10&lt;&gt;"",1/3,0)+IF(H10&lt;&gt;"",2/3,0)+IF(I10&lt;&gt;"",1,0))*K$8*20*M10/SUM(M$9:M$12)</f>
        <v>0</v>
      </c>
      <c r="O10" s="61">
        <f t="shared" ref="O10:O26" si="3">COUNTA(E10:I10)</f>
        <v>0</v>
      </c>
    </row>
    <row r="11" spans="2:15" x14ac:dyDescent="0.25">
      <c r="B11" s="47" t="s">
        <v>9</v>
      </c>
      <c r="C11" s="48" t="s">
        <v>3</v>
      </c>
      <c r="D11" s="49" t="s">
        <v>7</v>
      </c>
      <c r="E11" s="51"/>
      <c r="F11" s="51"/>
      <c r="G11" s="51"/>
      <c r="H11" s="51"/>
      <c r="I11" s="51"/>
      <c r="J11" s="21" t="str">
        <f t="shared" si="0"/>
        <v>◄</v>
      </c>
      <c r="K11" s="6">
        <v>1</v>
      </c>
      <c r="L11" s="10">
        <f>N11</f>
        <v>0</v>
      </c>
      <c r="M11" s="61">
        <f t="shared" si="1"/>
        <v>1</v>
      </c>
      <c r="N11" s="65">
        <f>(IF(G11&lt;&gt;"",1/3,0)+IF(H11&lt;&gt;"",2/3,0)+IF(I11&lt;&gt;"",1,0))*K$8*20*M11/SUM(M$9:M$12)</f>
        <v>0</v>
      </c>
      <c r="O11" s="61">
        <f t="shared" si="3"/>
        <v>0</v>
      </c>
    </row>
    <row r="12" spans="2:15" x14ac:dyDescent="0.25">
      <c r="B12" s="47" t="s">
        <v>10</v>
      </c>
      <c r="C12" s="48" t="s">
        <v>4</v>
      </c>
      <c r="D12" s="45" t="s">
        <v>8</v>
      </c>
      <c r="E12" s="52"/>
      <c r="F12" s="52"/>
      <c r="G12" s="52"/>
      <c r="H12" s="52"/>
      <c r="I12" s="52"/>
      <c r="J12" s="21" t="str">
        <f t="shared" si="0"/>
        <v>◄</v>
      </c>
      <c r="K12" s="6">
        <v>1</v>
      </c>
      <c r="L12" s="10">
        <f>N12</f>
        <v>0</v>
      </c>
      <c r="M12" s="61">
        <f t="shared" si="1"/>
        <v>1</v>
      </c>
      <c r="N12" s="65">
        <f t="shared" si="2"/>
        <v>0</v>
      </c>
      <c r="O12" s="61">
        <f t="shared" si="3"/>
        <v>0</v>
      </c>
    </row>
    <row r="13" spans="2:15" x14ac:dyDescent="0.25">
      <c r="B13" s="96" t="s">
        <v>0</v>
      </c>
      <c r="C13" s="96"/>
      <c r="D13" s="96"/>
      <c r="E13" s="96"/>
      <c r="F13" s="96"/>
      <c r="G13" s="96"/>
      <c r="H13" s="96"/>
      <c r="I13" s="96"/>
      <c r="J13" s="21"/>
      <c r="K13" s="23">
        <v>0.75</v>
      </c>
      <c r="L13" s="8">
        <f>SUM(L14:L26)</f>
        <v>0</v>
      </c>
      <c r="M13" s="61">
        <f>SUM(M14:M26)</f>
        <v>13</v>
      </c>
    </row>
    <row r="14" spans="2:15" ht="15.75" customHeight="1" x14ac:dyDescent="0.25">
      <c r="B14" s="89" t="s">
        <v>12</v>
      </c>
      <c r="C14" s="97" t="s">
        <v>50</v>
      </c>
      <c r="D14" s="55" t="s">
        <v>54</v>
      </c>
      <c r="E14" s="51"/>
      <c r="F14" s="51"/>
      <c r="G14" s="51"/>
      <c r="H14" s="51"/>
      <c r="I14" s="51"/>
      <c r="J14" s="21" t="str">
        <f t="shared" si="0"/>
        <v>◄</v>
      </c>
      <c r="K14" s="6">
        <v>1</v>
      </c>
      <c r="L14" s="99">
        <f>SUM(N13:N15)</f>
        <v>0</v>
      </c>
      <c r="M14" s="61">
        <f t="shared" si="1"/>
        <v>1</v>
      </c>
      <c r="N14" s="65">
        <f>(IF(G14&lt;&gt;"",1/3,0)+IF(H14&lt;&gt;"",2/3,0)+IF(I14&lt;&gt;"",1,0))*K$13*20*M14/SUM(M$14:M$26)</f>
        <v>0</v>
      </c>
      <c r="O14" s="61">
        <f t="shared" si="3"/>
        <v>0</v>
      </c>
    </row>
    <row r="15" spans="2:15" x14ac:dyDescent="0.25">
      <c r="B15" s="89"/>
      <c r="C15" s="98"/>
      <c r="D15" s="45" t="s">
        <v>51</v>
      </c>
      <c r="E15" s="52"/>
      <c r="F15" s="52"/>
      <c r="G15" s="52"/>
      <c r="H15" s="52"/>
      <c r="I15" s="52"/>
      <c r="J15" s="21" t="str">
        <f t="shared" si="0"/>
        <v>◄</v>
      </c>
      <c r="K15" s="6">
        <v>1</v>
      </c>
      <c r="L15" s="94"/>
      <c r="M15" s="61">
        <f t="shared" si="1"/>
        <v>1</v>
      </c>
      <c r="N15" s="65">
        <f>(IF(G15&lt;&gt;"",1/3,0)+IF(H15&lt;&gt;"",2/3,0)+IF(I15&lt;&gt;"",1,0))*K$13*20*M15/SUM(M$14:M$26)</f>
        <v>0</v>
      </c>
      <c r="O15" s="61">
        <f t="shared" si="3"/>
        <v>0</v>
      </c>
    </row>
    <row r="16" spans="2:15" x14ac:dyDescent="0.25">
      <c r="B16" s="89" t="s">
        <v>13</v>
      </c>
      <c r="C16" s="90" t="s">
        <v>34</v>
      </c>
      <c r="D16" s="55" t="s">
        <v>35</v>
      </c>
      <c r="E16" s="53"/>
      <c r="F16" s="53"/>
      <c r="G16" s="53"/>
      <c r="H16" s="53"/>
      <c r="I16" s="53"/>
      <c r="J16" s="21" t="str">
        <f t="shared" si="0"/>
        <v>◄</v>
      </c>
      <c r="K16" s="6">
        <v>1</v>
      </c>
      <c r="L16" s="91">
        <f>SUM(N16:N19)</f>
        <v>0</v>
      </c>
      <c r="M16" s="61">
        <f t="shared" si="1"/>
        <v>1</v>
      </c>
      <c r="N16" s="65">
        <f>(IF(G16&lt;&gt;"",1/3,0)+IF(H16&lt;&gt;"",2/3,0)+IF(I16&lt;&gt;"",1,0))*K$13*20*M16/SUM(M$14:M$26)</f>
        <v>0</v>
      </c>
      <c r="O16" s="61">
        <f t="shared" si="3"/>
        <v>0</v>
      </c>
    </row>
    <row r="17" spans="2:15" x14ac:dyDescent="0.25">
      <c r="B17" s="89"/>
      <c r="C17" s="90"/>
      <c r="D17" s="50" t="s">
        <v>52</v>
      </c>
      <c r="E17" s="52"/>
      <c r="F17" s="52"/>
      <c r="G17" s="52"/>
      <c r="H17" s="52"/>
      <c r="I17" s="52"/>
      <c r="J17" s="21" t="str">
        <f t="shared" si="0"/>
        <v>◄</v>
      </c>
      <c r="K17" s="6">
        <v>1</v>
      </c>
      <c r="L17" s="91"/>
      <c r="M17" s="61">
        <f t="shared" si="1"/>
        <v>1</v>
      </c>
      <c r="N17" s="65">
        <f t="shared" ref="N17:N18" si="4">(IF(G17&lt;&gt;"",1/3,0)+IF(H17&lt;&gt;"",2/3,0)+IF(I17&lt;&gt;"",1,0))*K$13*20*M17/SUM(M$14:M$26)</f>
        <v>0</v>
      </c>
      <c r="O17" s="61">
        <f t="shared" si="3"/>
        <v>0</v>
      </c>
    </row>
    <row r="18" spans="2:15" x14ac:dyDescent="0.25">
      <c r="B18" s="89"/>
      <c r="C18" s="90"/>
      <c r="D18" s="55" t="s">
        <v>36</v>
      </c>
      <c r="E18" s="53"/>
      <c r="F18" s="53"/>
      <c r="G18" s="53"/>
      <c r="H18" s="53"/>
      <c r="I18" s="53"/>
      <c r="J18" s="21" t="str">
        <f t="shared" si="0"/>
        <v>◄</v>
      </c>
      <c r="K18" s="6">
        <v>1</v>
      </c>
      <c r="L18" s="91"/>
      <c r="M18" s="61">
        <f t="shared" si="1"/>
        <v>1</v>
      </c>
      <c r="N18" s="65">
        <f t="shared" si="4"/>
        <v>0</v>
      </c>
      <c r="O18" s="61">
        <f t="shared" si="3"/>
        <v>0</v>
      </c>
    </row>
    <row r="19" spans="2:15" x14ac:dyDescent="0.25">
      <c r="B19" s="89"/>
      <c r="C19" s="90"/>
      <c r="D19" s="50" t="s">
        <v>37</v>
      </c>
      <c r="E19" s="52"/>
      <c r="F19" s="52"/>
      <c r="G19" s="52"/>
      <c r="H19" s="52"/>
      <c r="I19" s="52"/>
      <c r="J19" s="21" t="str">
        <f t="shared" si="0"/>
        <v>◄</v>
      </c>
      <c r="K19" s="6">
        <v>1</v>
      </c>
      <c r="L19" s="92"/>
      <c r="M19" s="61">
        <f t="shared" si="1"/>
        <v>1</v>
      </c>
      <c r="N19" s="65">
        <f>(IF(G19&lt;&gt;"",1/3,0)+IF(H19&lt;&gt;"",2/3,0)+IF(I19&lt;&gt;"",1,0))*K$13*20*M19/SUM(M$14:M$26)</f>
        <v>0</v>
      </c>
      <c r="O19" s="61">
        <f t="shared" si="3"/>
        <v>0</v>
      </c>
    </row>
    <row r="20" spans="2:15" ht="15.75" customHeight="1" x14ac:dyDescent="0.25">
      <c r="B20" s="89" t="s">
        <v>14</v>
      </c>
      <c r="C20" s="90" t="s">
        <v>38</v>
      </c>
      <c r="D20" s="55" t="s">
        <v>39</v>
      </c>
      <c r="E20" s="53"/>
      <c r="F20" s="53"/>
      <c r="G20" s="53"/>
      <c r="H20" s="53"/>
      <c r="I20" s="53"/>
      <c r="J20" s="21" t="str">
        <f t="shared" si="0"/>
        <v>◄</v>
      </c>
      <c r="K20" s="6">
        <v>1</v>
      </c>
      <c r="L20" s="91">
        <f>SUM(N20:N23)</f>
        <v>0</v>
      </c>
      <c r="M20" s="61">
        <f t="shared" si="1"/>
        <v>1</v>
      </c>
      <c r="N20" s="65">
        <f>(IF(G20&lt;&gt;"",1/3,0)+IF(H20&lt;&gt;"",2/3,0)+IF(I20&lt;&gt;"",1,0))*K$13*20*M20/SUM(M$14:M$26)</f>
        <v>0</v>
      </c>
      <c r="O20" s="61">
        <f t="shared" si="3"/>
        <v>0</v>
      </c>
    </row>
    <row r="21" spans="2:15" x14ac:dyDescent="0.25">
      <c r="B21" s="89"/>
      <c r="C21" s="90"/>
      <c r="D21" s="50" t="s">
        <v>40</v>
      </c>
      <c r="E21" s="52"/>
      <c r="F21" s="52"/>
      <c r="G21" s="52"/>
      <c r="H21" s="52"/>
      <c r="I21" s="52"/>
      <c r="J21" s="21" t="str">
        <f t="shared" si="0"/>
        <v>◄</v>
      </c>
      <c r="K21" s="6">
        <v>1</v>
      </c>
      <c r="L21" s="91"/>
      <c r="M21" s="61">
        <f t="shared" si="1"/>
        <v>1</v>
      </c>
      <c r="N21" s="65">
        <f>(IF(G21&lt;&gt;"",1/3,0)+IF(H21&lt;&gt;"",2/3,0)+IF(I21&lt;&gt;"",1,0))*K$13*20*M21/SUM(M$14:M$26)</f>
        <v>0</v>
      </c>
      <c r="O21" s="61">
        <f t="shared" si="3"/>
        <v>0</v>
      </c>
    </row>
    <row r="22" spans="2:15" x14ac:dyDescent="0.25">
      <c r="B22" s="89"/>
      <c r="C22" s="90"/>
      <c r="D22" s="55" t="s">
        <v>41</v>
      </c>
      <c r="E22" s="51"/>
      <c r="F22" s="51"/>
      <c r="G22" s="51"/>
      <c r="H22" s="51"/>
      <c r="I22" s="51"/>
      <c r="J22" s="21" t="str">
        <f t="shared" si="0"/>
        <v>◄</v>
      </c>
      <c r="K22" s="6">
        <v>1</v>
      </c>
      <c r="L22" s="91"/>
      <c r="M22" s="61">
        <f t="shared" si="1"/>
        <v>1</v>
      </c>
      <c r="N22" s="65">
        <f t="shared" ref="N22:N25" si="5">(IF(G22&lt;&gt;"",1/3,0)+IF(H22&lt;&gt;"",2/3,0)+IF(I22&lt;&gt;"",1,0))*K$13*20*M22/SUM(M$14:M$26)</f>
        <v>0</v>
      </c>
      <c r="O22" s="61">
        <f t="shared" si="3"/>
        <v>0</v>
      </c>
    </row>
    <row r="23" spans="2:15" x14ac:dyDescent="0.25">
      <c r="B23" s="89"/>
      <c r="C23" s="90"/>
      <c r="D23" s="50" t="s">
        <v>11</v>
      </c>
      <c r="E23" s="52"/>
      <c r="F23" s="52"/>
      <c r="G23" s="52"/>
      <c r="H23" s="52"/>
      <c r="I23" s="52"/>
      <c r="J23" s="21" t="str">
        <f t="shared" si="0"/>
        <v>◄</v>
      </c>
      <c r="K23" s="6">
        <v>1</v>
      </c>
      <c r="L23" s="92"/>
      <c r="M23" s="61">
        <f t="shared" si="1"/>
        <v>1</v>
      </c>
      <c r="N23" s="65">
        <f t="shared" si="5"/>
        <v>0</v>
      </c>
      <c r="O23" s="61">
        <f t="shared" si="3"/>
        <v>0</v>
      </c>
    </row>
    <row r="24" spans="2:15" x14ac:dyDescent="0.25">
      <c r="B24" s="89" t="s">
        <v>42</v>
      </c>
      <c r="C24" s="90" t="s">
        <v>43</v>
      </c>
      <c r="D24" s="55" t="s">
        <v>44</v>
      </c>
      <c r="E24" s="51"/>
      <c r="F24" s="51"/>
      <c r="G24" s="51"/>
      <c r="H24" s="51"/>
      <c r="I24" s="51"/>
      <c r="J24" s="21" t="str">
        <f t="shared" si="0"/>
        <v>◄</v>
      </c>
      <c r="K24" s="6">
        <v>1</v>
      </c>
      <c r="L24" s="93">
        <f>SUM(N24:N26)</f>
        <v>0</v>
      </c>
      <c r="M24" s="61">
        <f t="shared" si="1"/>
        <v>1</v>
      </c>
      <c r="N24" s="65">
        <f t="shared" si="5"/>
        <v>0</v>
      </c>
      <c r="O24" s="61">
        <f t="shared" si="3"/>
        <v>0</v>
      </c>
    </row>
    <row r="25" spans="2:15" x14ac:dyDescent="0.25">
      <c r="B25" s="89"/>
      <c r="C25" s="90"/>
      <c r="D25" s="50" t="s">
        <v>56</v>
      </c>
      <c r="E25" s="54"/>
      <c r="F25" s="54"/>
      <c r="G25" s="54"/>
      <c r="H25" s="54"/>
      <c r="I25" s="54"/>
      <c r="J25" s="21" t="str">
        <f t="shared" si="0"/>
        <v>◄</v>
      </c>
      <c r="K25" s="6">
        <v>1</v>
      </c>
      <c r="L25" s="94"/>
      <c r="M25" s="61">
        <f t="shared" si="1"/>
        <v>1</v>
      </c>
      <c r="N25" s="65">
        <f t="shared" si="5"/>
        <v>0</v>
      </c>
      <c r="O25" s="61">
        <f t="shared" si="3"/>
        <v>0</v>
      </c>
    </row>
    <row r="26" spans="2:15" x14ac:dyDescent="0.25">
      <c r="B26" s="89"/>
      <c r="C26" s="90"/>
      <c r="D26" s="55" t="s">
        <v>45</v>
      </c>
      <c r="E26" s="53"/>
      <c r="F26" s="53"/>
      <c r="G26" s="53"/>
      <c r="H26" s="53"/>
      <c r="I26" s="53"/>
      <c r="J26" s="21" t="str">
        <f t="shared" si="0"/>
        <v>◄</v>
      </c>
      <c r="K26" s="6">
        <v>1</v>
      </c>
      <c r="L26" s="95"/>
      <c r="M26" s="61">
        <f t="shared" si="1"/>
        <v>1</v>
      </c>
      <c r="N26" s="65">
        <f>(IF(G26&lt;&gt;"",1/3,0)+IF(H26&lt;&gt;"",2/3,0)+IF(I26&lt;&gt;"",1,0))*K$13*20*M26/SUM(M$14:M$26)</f>
        <v>0</v>
      </c>
      <c r="O26" s="61">
        <f t="shared" si="3"/>
        <v>0</v>
      </c>
    </row>
    <row r="27" spans="2:15" x14ac:dyDescent="0.25">
      <c r="K27" s="24">
        <f>SUM(K8+K13)</f>
        <v>1</v>
      </c>
      <c r="O27" s="61">
        <f>SUM(O9:O26)</f>
        <v>0</v>
      </c>
    </row>
    <row r="28" spans="2:15" x14ac:dyDescent="0.25">
      <c r="D28" s="12" t="s">
        <v>23</v>
      </c>
      <c r="E28" s="13"/>
      <c r="F28" s="70">
        <f>M8/SUM(K9:K12)</f>
        <v>1</v>
      </c>
      <c r="G28" s="70"/>
      <c r="H28" s="70"/>
      <c r="I28" s="70"/>
    </row>
    <row r="29" spans="2:15" x14ac:dyDescent="0.25">
      <c r="D29" s="12" t="s">
        <v>24</v>
      </c>
      <c r="E29" s="13"/>
      <c r="F29" s="70">
        <f>M13/SUM(K14:K26)</f>
        <v>1</v>
      </c>
      <c r="G29" s="70"/>
      <c r="H29" s="70"/>
      <c r="I29" s="70"/>
    </row>
    <row r="30" spans="2:15" ht="27.95" customHeight="1" thickBot="1" x14ac:dyDescent="0.3">
      <c r="D30" s="14" t="s">
        <v>25</v>
      </c>
      <c r="F30" s="82" t="str">
        <f>IF(OR(F28&lt;0.5,F29&lt;0.5),"Tx&lt;50",IF(O27&lt;&gt;17,"Erreur",(L8+L13)))</f>
        <v>Erreur</v>
      </c>
      <c r="G30" s="82"/>
      <c r="H30" s="83" t="s">
        <v>27</v>
      </c>
      <c r="I30" s="84"/>
    </row>
    <row r="31" spans="2:15" ht="24" customHeight="1" thickBot="1" x14ac:dyDescent="0.3">
      <c r="B31" s="15"/>
      <c r="C31" s="16"/>
      <c r="D31" s="17" t="s">
        <v>26</v>
      </c>
      <c r="E31" s="18"/>
      <c r="F31" s="85"/>
      <c r="G31" s="86"/>
      <c r="H31" s="87" t="s">
        <v>27</v>
      </c>
      <c r="I31" s="88"/>
    </row>
    <row r="32" spans="2:15" ht="24" customHeight="1" x14ac:dyDescent="0.25">
      <c r="B32" s="15"/>
      <c r="C32" s="16"/>
      <c r="D32" s="57"/>
      <c r="E32" s="58"/>
      <c r="F32" s="71"/>
      <c r="G32" s="71"/>
      <c r="H32" s="72"/>
      <c r="I32" s="72"/>
      <c r="J32" s="59"/>
      <c r="K32" s="60"/>
    </row>
    <row r="33" spans="2:15" x14ac:dyDescent="0.25">
      <c r="B33" s="73" t="s">
        <v>28</v>
      </c>
      <c r="C33" s="73"/>
      <c r="D33" s="73"/>
      <c r="E33" s="73"/>
      <c r="F33" s="73"/>
      <c r="G33" s="73"/>
      <c r="H33" s="73"/>
      <c r="I33" s="73"/>
    </row>
    <row r="34" spans="2:15" x14ac:dyDescent="0.25">
      <c r="G34" s="44"/>
      <c r="H34" s="44"/>
      <c r="I34" s="44"/>
    </row>
    <row r="35" spans="2:15" x14ac:dyDescent="0.25">
      <c r="C35" s="29"/>
      <c r="D35" s="30"/>
      <c r="E35" s="30"/>
      <c r="F35" s="13"/>
      <c r="G35" s="70"/>
      <c r="H35" s="70"/>
      <c r="I35" s="70"/>
      <c r="J35" s="70"/>
    </row>
    <row r="36" spans="2:15" x14ac:dyDescent="0.25">
      <c r="C36" s="73"/>
      <c r="D36" s="73"/>
      <c r="E36" s="73"/>
      <c r="F36" s="73"/>
      <c r="G36" s="73"/>
      <c r="H36" s="73"/>
      <c r="I36" s="73"/>
      <c r="J36" s="73"/>
    </row>
    <row r="37" spans="2:15" ht="16.5" thickBot="1" x14ac:dyDescent="0.3">
      <c r="C37" s="31"/>
      <c r="D37" s="31"/>
      <c r="E37" s="74" t="str">
        <f>(IF(Q25&gt;33,"ATTENTION. Erreur de saisie : cocher une seule colonne par ligne ! Voir repères ◄ à droite de la grille.",""))</f>
        <v/>
      </c>
      <c r="F37" s="74"/>
      <c r="G37" s="74"/>
      <c r="H37" s="74"/>
      <c r="I37" s="74"/>
      <c r="J37" s="74"/>
    </row>
    <row r="38" spans="2:15" x14ac:dyDescent="0.25">
      <c r="C38" s="75" t="s">
        <v>46</v>
      </c>
      <c r="D38" s="76"/>
      <c r="E38" s="76"/>
      <c r="F38" s="76"/>
      <c r="G38" s="76"/>
      <c r="H38" s="76"/>
      <c r="I38" s="76"/>
      <c r="J38" s="77"/>
    </row>
    <row r="39" spans="2:15" x14ac:dyDescent="0.25">
      <c r="C39" s="37"/>
      <c r="D39" s="36"/>
      <c r="E39" s="36"/>
      <c r="F39" s="36"/>
      <c r="G39" s="36"/>
      <c r="H39" s="36"/>
      <c r="I39" s="36"/>
      <c r="J39" s="38"/>
    </row>
    <row r="40" spans="2:15" x14ac:dyDescent="0.25">
      <c r="C40" s="37"/>
      <c r="D40" s="36"/>
      <c r="E40" s="36"/>
      <c r="F40" s="36"/>
      <c r="G40" s="36"/>
      <c r="H40" s="36"/>
      <c r="I40" s="36"/>
      <c r="J40" s="38"/>
    </row>
    <row r="41" spans="2:15" x14ac:dyDescent="0.25">
      <c r="C41" s="37"/>
      <c r="D41" s="36"/>
      <c r="E41" s="36"/>
      <c r="F41" s="36"/>
      <c r="G41" s="36"/>
      <c r="H41" s="36"/>
      <c r="I41" s="36"/>
      <c r="J41" s="38"/>
    </row>
    <row r="42" spans="2:15" x14ac:dyDescent="0.25">
      <c r="C42" s="37"/>
      <c r="D42" s="36"/>
      <c r="E42" s="36"/>
      <c r="F42" s="36"/>
      <c r="G42" s="36"/>
      <c r="H42" s="36"/>
      <c r="I42" s="36"/>
      <c r="J42" s="38"/>
    </row>
    <row r="43" spans="2:15" ht="16.5" thickBot="1" x14ac:dyDescent="0.3">
      <c r="C43" s="39"/>
      <c r="D43" s="40"/>
      <c r="E43" s="40"/>
      <c r="F43" s="40"/>
      <c r="G43" s="40"/>
      <c r="H43" s="40"/>
      <c r="I43" s="40"/>
      <c r="J43" s="41"/>
    </row>
    <row r="44" spans="2:15" s="7" customFormat="1" ht="16.5" thickBot="1" x14ac:dyDescent="0.3">
      <c r="B44"/>
      <c r="C44" s="32"/>
      <c r="D44" s="33"/>
      <c r="E44" s="33"/>
      <c r="F44" s="34"/>
      <c r="G44" s="34"/>
      <c r="H44" s="34"/>
      <c r="I44" s="34"/>
      <c r="J44" s="34"/>
      <c r="M44" s="61"/>
      <c r="N44" s="65"/>
      <c r="O44" s="61"/>
    </row>
    <row r="45" spans="2:15" s="7" customFormat="1" x14ac:dyDescent="0.25">
      <c r="B45"/>
      <c r="C45" s="42" t="s">
        <v>49</v>
      </c>
      <c r="D45" s="78" t="s">
        <v>47</v>
      </c>
      <c r="E45" s="78"/>
      <c r="F45" s="35"/>
      <c r="G45" s="79" t="s">
        <v>48</v>
      </c>
      <c r="H45" s="80"/>
      <c r="I45" s="80"/>
      <c r="J45" s="81"/>
      <c r="M45" s="61"/>
      <c r="N45" s="65"/>
      <c r="O45" s="61"/>
    </row>
    <row r="46" spans="2:15" s="7" customFormat="1" ht="65.25" customHeight="1" thickBot="1" x14ac:dyDescent="0.3">
      <c r="B46"/>
      <c r="C46" s="43"/>
      <c r="D46" s="66"/>
      <c r="E46" s="66"/>
      <c r="F46" s="13"/>
      <c r="G46" s="67"/>
      <c r="H46" s="68"/>
      <c r="I46" s="68"/>
      <c r="J46" s="69"/>
      <c r="M46" s="61"/>
      <c r="N46" s="65"/>
      <c r="O46" s="61"/>
    </row>
  </sheetData>
  <mergeCells count="37">
    <mergeCell ref="E1:L1"/>
    <mergeCell ref="E2:L2"/>
    <mergeCell ref="B7:C7"/>
    <mergeCell ref="B8:I8"/>
    <mergeCell ref="B9:B10"/>
    <mergeCell ref="C9:C10"/>
    <mergeCell ref="L9:L10"/>
    <mergeCell ref="B13:I13"/>
    <mergeCell ref="B14:B15"/>
    <mergeCell ref="C14:C15"/>
    <mergeCell ref="L14:L15"/>
    <mergeCell ref="B16:B19"/>
    <mergeCell ref="C16:C19"/>
    <mergeCell ref="L16:L19"/>
    <mergeCell ref="B20:B23"/>
    <mergeCell ref="C20:C23"/>
    <mergeCell ref="L20:L23"/>
    <mergeCell ref="B24:B26"/>
    <mergeCell ref="C24:C26"/>
    <mergeCell ref="L24:L26"/>
    <mergeCell ref="F28:I28"/>
    <mergeCell ref="F29:I29"/>
    <mergeCell ref="F30:G30"/>
    <mergeCell ref="H30:I30"/>
    <mergeCell ref="F31:G31"/>
    <mergeCell ref="H31:I31"/>
    <mergeCell ref="D46:E46"/>
    <mergeCell ref="G46:J46"/>
    <mergeCell ref="G35:J35"/>
    <mergeCell ref="F32:G32"/>
    <mergeCell ref="H32:I32"/>
    <mergeCell ref="B33:I33"/>
    <mergeCell ref="C36:J36"/>
    <mergeCell ref="E37:J37"/>
    <mergeCell ref="C38:J38"/>
    <mergeCell ref="D45:E45"/>
    <mergeCell ref="G45:J45"/>
  </mergeCells>
  <pageMargins left="0.74803149606299213" right="0.74803149606299213" top="0.98425196850393704" bottom="0.98425196850393704" header="0.51181102362204722" footer="0.51181102362204722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U41 EPREUVE ORALE SEULE 30 MIN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Regis Rigaud</cp:lastModifiedBy>
  <cp:lastPrinted>2017-02-17T09:22:42Z</cp:lastPrinted>
  <dcterms:created xsi:type="dcterms:W3CDTF">2015-11-24T16:36:06Z</dcterms:created>
  <dcterms:modified xsi:type="dcterms:W3CDTF">2019-01-08T19:15:06Z</dcterms:modified>
</cp:coreProperties>
</file>