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tilisateur\1-Inspecteur (24-04-23)\BTS AERO\Aero 2023-2024\Circulaire (travail)\"/>
    </mc:Choice>
  </mc:AlternateContent>
  <bookViews>
    <workbookView xWindow="0" yWindow="0" windowWidth="15000" windowHeight="8070"/>
  </bookViews>
  <sheets>
    <sheet name="BTS E61" sheetId="4" r:id="rId1"/>
    <sheet name="Feuil1" sheetId="1" r:id="rId2"/>
    <sheet name="Feuil2" sheetId="2" r:id="rId3"/>
    <sheet name="Feuil3" sheetId="3" r:id="rId4"/>
  </sheets>
  <definedNames>
    <definedName name="_xlnm.Print_Area" localSheetId="0">'BTS E61'!$A$1:$I$95</definedName>
  </definedNames>
  <calcPr calcId="162913"/>
</workbook>
</file>

<file path=xl/calcChain.xml><?xml version="1.0" encoding="utf-8"?>
<calcChain xmlns="http://schemas.openxmlformats.org/spreadsheetml/2006/main">
  <c r="E95" i="4" l="1"/>
  <c r="C88" i="4"/>
  <c r="P80" i="4"/>
  <c r="I80" i="4" s="1"/>
  <c r="Q80" i="4" s="1"/>
  <c r="M80" i="4"/>
  <c r="P79" i="4"/>
  <c r="I79" i="4" s="1"/>
  <c r="Q79" i="4" s="1"/>
  <c r="M79" i="4"/>
  <c r="P78" i="4"/>
  <c r="I78" i="4" s="1"/>
  <c r="Q78" i="4" s="1"/>
  <c r="M78" i="4"/>
  <c r="P77" i="4"/>
  <c r="I77" i="4" s="1"/>
  <c r="Q77" i="4" s="1"/>
  <c r="M77" i="4"/>
  <c r="P73" i="4"/>
  <c r="I73" i="4" s="1"/>
  <c r="Q73" i="4" s="1"/>
  <c r="M73" i="4"/>
  <c r="P72" i="4"/>
  <c r="I72" i="4" s="1"/>
  <c r="Q72" i="4" s="1"/>
  <c r="M72" i="4"/>
  <c r="P71" i="4"/>
  <c r="I71" i="4" s="1"/>
  <c r="Q71" i="4" s="1"/>
  <c r="M71" i="4"/>
  <c r="P70" i="4"/>
  <c r="I70" i="4" s="1"/>
  <c r="Q70" i="4" s="1"/>
  <c r="M70" i="4"/>
  <c r="P69" i="4"/>
  <c r="I69" i="4" s="1"/>
  <c r="Q69" i="4" s="1"/>
  <c r="M69" i="4"/>
  <c r="P68" i="4"/>
  <c r="I68" i="4" s="1"/>
  <c r="Q68" i="4" s="1"/>
  <c r="M68" i="4"/>
  <c r="P64" i="4"/>
  <c r="I64" i="4" s="1"/>
  <c r="Q64" i="4" s="1"/>
  <c r="M64" i="4"/>
  <c r="P63" i="4"/>
  <c r="I63" i="4" s="1"/>
  <c r="Q63" i="4" s="1"/>
  <c r="M63" i="4"/>
  <c r="P62" i="4"/>
  <c r="I62" i="4" s="1"/>
  <c r="Q62" i="4" s="1"/>
  <c r="M62" i="4"/>
  <c r="P61" i="4"/>
  <c r="I61" i="4" s="1"/>
  <c r="Q61" i="4" s="1"/>
  <c r="M61" i="4"/>
  <c r="P60" i="4"/>
  <c r="I60" i="4" s="1"/>
  <c r="Q60" i="4" s="1"/>
  <c r="M60" i="4"/>
  <c r="P59" i="4"/>
  <c r="I59" i="4" s="1"/>
  <c r="Q59" i="4" s="1"/>
  <c r="M59" i="4"/>
  <c r="P51" i="4"/>
  <c r="I51" i="4" s="1"/>
  <c r="Q51" i="4" s="1"/>
  <c r="M51" i="4"/>
  <c r="P50" i="4"/>
  <c r="I50" i="4" s="1"/>
  <c r="Q50" i="4" s="1"/>
  <c r="M50" i="4"/>
  <c r="P49" i="4"/>
  <c r="I49" i="4" s="1"/>
  <c r="Q49" i="4" s="1"/>
  <c r="M49" i="4"/>
  <c r="P48" i="4"/>
  <c r="I48" i="4" s="1"/>
  <c r="Q48" i="4" s="1"/>
  <c r="M48" i="4"/>
  <c r="P47" i="4"/>
  <c r="I47" i="4" s="1"/>
  <c r="Q47" i="4" s="1"/>
  <c r="M47" i="4"/>
  <c r="P45" i="4"/>
  <c r="I45" i="4" s="1"/>
  <c r="Q45" i="4" s="1"/>
  <c r="M45" i="4"/>
  <c r="P44" i="4"/>
  <c r="I44" i="4" s="1"/>
  <c r="Q44" i="4" s="1"/>
  <c r="M44" i="4"/>
  <c r="P43" i="4"/>
  <c r="I43" i="4" s="1"/>
  <c r="Q43" i="4" s="1"/>
  <c r="M43" i="4"/>
  <c r="P41" i="4"/>
  <c r="I41" i="4" s="1"/>
  <c r="Q41" i="4" s="1"/>
  <c r="M41" i="4"/>
  <c r="P40" i="4"/>
  <c r="I40" i="4" s="1"/>
  <c r="Q40" i="4" s="1"/>
  <c r="M40" i="4"/>
  <c r="P39" i="4"/>
  <c r="I39" i="4" s="1"/>
  <c r="Q39" i="4" s="1"/>
  <c r="M39" i="4"/>
  <c r="P38" i="4"/>
  <c r="I38" i="4" s="1"/>
  <c r="Q38" i="4" s="1"/>
  <c r="M38" i="4"/>
  <c r="P37" i="4"/>
  <c r="I37" i="4" s="1"/>
  <c r="Q37" i="4" s="1"/>
  <c r="M37" i="4"/>
  <c r="P36" i="4"/>
  <c r="I36" i="4" s="1"/>
  <c r="Q36" i="4" s="1"/>
  <c r="M36" i="4"/>
  <c r="P35" i="4"/>
  <c r="I35" i="4" s="1"/>
  <c r="Q35" i="4" s="1"/>
  <c r="M35" i="4"/>
  <c r="P33" i="4"/>
  <c r="I33" i="4" s="1"/>
  <c r="Q33" i="4" s="1"/>
  <c r="M33" i="4"/>
  <c r="P32" i="4"/>
  <c r="I32" i="4" s="1"/>
  <c r="Q32" i="4" s="1"/>
  <c r="M32" i="4"/>
  <c r="P31" i="4"/>
  <c r="I31" i="4" s="1"/>
  <c r="Q31" i="4" s="1"/>
  <c r="M31" i="4"/>
  <c r="P30" i="4"/>
  <c r="I30" i="4" s="1"/>
  <c r="Q30" i="4" s="1"/>
  <c r="M30" i="4"/>
  <c r="P28" i="4"/>
  <c r="I28" i="4" s="1"/>
  <c r="Q28" i="4" s="1"/>
  <c r="M28" i="4"/>
  <c r="P27" i="4"/>
  <c r="I27" i="4" s="1"/>
  <c r="Q27" i="4" s="1"/>
  <c r="M27" i="4"/>
  <c r="P26" i="4"/>
  <c r="I26" i="4" s="1"/>
  <c r="Q26" i="4" s="1"/>
  <c r="M26" i="4"/>
  <c r="P25" i="4"/>
  <c r="I25" i="4" s="1"/>
  <c r="Q25" i="4" s="1"/>
  <c r="M25" i="4"/>
  <c r="P24" i="4"/>
  <c r="I24" i="4" s="1"/>
  <c r="Q24" i="4" s="1"/>
  <c r="M24" i="4"/>
  <c r="P23" i="4"/>
  <c r="I23" i="4" s="1"/>
  <c r="Q23" i="4" s="1"/>
  <c r="M23" i="4"/>
  <c r="P22" i="4"/>
  <c r="I22" i="4" s="1"/>
  <c r="Q22" i="4" s="1"/>
  <c r="M22" i="4"/>
  <c r="N78" i="4" l="1"/>
  <c r="L78" i="4" s="1"/>
  <c r="N25" i="4"/>
  <c r="L25" i="4" s="1"/>
  <c r="N59" i="4"/>
  <c r="L59" i="4" s="1"/>
  <c r="N30" i="4"/>
  <c r="L30" i="4" s="1"/>
  <c r="N32" i="4"/>
  <c r="L32" i="4" s="1"/>
  <c r="M42" i="4"/>
  <c r="F54" i="4" s="1"/>
  <c r="N45" i="4"/>
  <c r="L45" i="4" s="1"/>
  <c r="N49" i="4"/>
  <c r="L49" i="4" s="1"/>
  <c r="M76" i="4"/>
  <c r="F81" i="4" s="1"/>
  <c r="N68" i="4"/>
  <c r="L68" i="4" s="1"/>
  <c r="N70" i="4"/>
  <c r="L70" i="4" s="1"/>
  <c r="N72" i="4"/>
  <c r="L72" i="4" s="1"/>
  <c r="N31" i="4"/>
  <c r="L31" i="4" s="1"/>
  <c r="N33" i="4"/>
  <c r="L33" i="4" s="1"/>
  <c r="N40" i="4"/>
  <c r="L40" i="4" s="1"/>
  <c r="N44" i="4"/>
  <c r="L44" i="4" s="1"/>
  <c r="N71" i="4"/>
  <c r="L71" i="4" s="1"/>
  <c r="N73" i="4"/>
  <c r="L73" i="4" s="1"/>
  <c r="Q76" i="4"/>
  <c r="R76" i="4" s="1"/>
  <c r="N28" i="4"/>
  <c r="L28" i="4" s="1"/>
  <c r="N38" i="4"/>
  <c r="L38" i="4" s="1"/>
  <c r="N43" i="4"/>
  <c r="L43" i="4" s="1"/>
  <c r="N47" i="4"/>
  <c r="L47" i="4" s="1"/>
  <c r="N63" i="4"/>
  <c r="L63" i="4" s="1"/>
  <c r="N69" i="4"/>
  <c r="L69" i="4" s="1"/>
  <c r="N26" i="4"/>
  <c r="L26" i="4" s="1"/>
  <c r="N23" i="4"/>
  <c r="L23" i="4" s="1"/>
  <c r="N27" i="4"/>
  <c r="L27" i="4" s="1"/>
  <c r="N36" i="4"/>
  <c r="L36" i="4" s="1"/>
  <c r="M46" i="4"/>
  <c r="F55" i="4" s="1"/>
  <c r="N51" i="4"/>
  <c r="L51" i="4" s="1"/>
  <c r="N61" i="4"/>
  <c r="L61" i="4" s="1"/>
  <c r="M21" i="4"/>
  <c r="F52" i="4" s="1"/>
  <c r="N22" i="4"/>
  <c r="L22" i="4" s="1"/>
  <c r="M67" i="4"/>
  <c r="F74" i="4" s="1"/>
  <c r="N80" i="4"/>
  <c r="L80" i="4" s="1"/>
  <c r="Q67" i="4"/>
  <c r="R67" i="4" s="1"/>
  <c r="Q21" i="4"/>
  <c r="R21" i="4" s="1"/>
  <c r="Q58" i="4"/>
  <c r="R58" i="4" s="1"/>
  <c r="N39" i="4"/>
  <c r="L39" i="4" s="1"/>
  <c r="N48" i="4"/>
  <c r="L48" i="4" s="1"/>
  <c r="N62" i="4"/>
  <c r="L62" i="4" s="1"/>
  <c r="N24" i="4"/>
  <c r="L24" i="4" s="1"/>
  <c r="M34" i="4"/>
  <c r="F53" i="4" s="1"/>
  <c r="M58" i="4"/>
  <c r="F65" i="4" s="1"/>
  <c r="N35" i="4"/>
  <c r="N37" i="4"/>
  <c r="L37" i="4" s="1"/>
  <c r="N41" i="4"/>
  <c r="L41" i="4" s="1"/>
  <c r="N50" i="4"/>
  <c r="L50" i="4" s="1"/>
  <c r="N60" i="4"/>
  <c r="L60" i="4" s="1"/>
  <c r="N64" i="4"/>
  <c r="L64" i="4" s="1"/>
  <c r="N77" i="4"/>
  <c r="N79" i="4"/>
  <c r="L79" i="4" s="1"/>
  <c r="L67" i="4" l="1"/>
  <c r="L42" i="4"/>
  <c r="N67" i="4"/>
  <c r="N42" i="4"/>
  <c r="L35" i="4"/>
  <c r="L34" i="4" s="1"/>
  <c r="N34" i="4"/>
  <c r="L58" i="4"/>
  <c r="F66" i="4" s="1"/>
  <c r="L21" i="4"/>
  <c r="N58" i="4"/>
  <c r="N21" i="4"/>
  <c r="F75" i="4"/>
  <c r="N46" i="4"/>
  <c r="L77" i="4"/>
  <c r="L76" i="4" s="1"/>
  <c r="F82" i="4" s="1"/>
  <c r="N76" i="4"/>
  <c r="L46" i="4"/>
  <c r="F56" i="4" l="1"/>
  <c r="F84" i="4" s="1"/>
</calcChain>
</file>

<file path=xl/sharedStrings.xml><?xml version="1.0" encoding="utf-8"?>
<sst xmlns="http://schemas.openxmlformats.org/spreadsheetml/2006/main" count="128" uniqueCount="107">
  <si>
    <t>Identifications</t>
  </si>
  <si>
    <t>Diplôme :</t>
  </si>
  <si>
    <t>Brevet de technicien supérieur « Aéronautique»</t>
  </si>
  <si>
    <t>Epreuve :</t>
  </si>
  <si>
    <r>
      <t xml:space="preserve">Épreuve E6 </t>
    </r>
    <r>
      <rPr>
        <sz val="10"/>
        <rFont val="Arial"/>
        <family val="2"/>
      </rPr>
      <t>(Sous-épreuve E61)</t>
    </r>
    <r>
      <rPr>
        <b/>
        <sz val="10"/>
        <rFont val="Arial"/>
        <family val="2"/>
      </rPr>
      <t xml:space="preserve"> : Suivi de productions en milieu professionnel </t>
    </r>
  </si>
  <si>
    <t>Établissement :</t>
  </si>
  <si>
    <t xml:space="preserve">Session : </t>
  </si>
  <si>
    <t>Nom du candidat :</t>
  </si>
  <si>
    <t>Prénom du candidat :</t>
  </si>
  <si>
    <t>Date de l'évaluation :</t>
  </si>
  <si>
    <t>Lieu de l'évaluation (entreprise ou centre de formation) :</t>
  </si>
  <si>
    <t>Description sommaire du travail demandé (le sujet complet doit être joint à cette fiche) :</t>
  </si>
  <si>
    <t>Compétences évaluées</t>
  </si>
  <si>
    <r>
      <t xml:space="preserve">Indicateurs de performance                                      </t>
    </r>
    <r>
      <rPr>
        <sz val="10"/>
        <rFont val="Arial"/>
        <family val="2"/>
      </rPr>
      <t>évaluation</t>
    </r>
  </si>
  <si>
    <t>non</t>
  </si>
  <si>
    <t>3/3</t>
  </si>
  <si>
    <t>Poids de la compétence</t>
  </si>
  <si>
    <t>Notes</t>
  </si>
  <si>
    <t>Éval</t>
  </si>
  <si>
    <t>C09. Gérer les ressources humaines requises pour conduire une activité technique</t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</si>
  <si>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Identifier les champs technologiques concernés.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</si>
  <si>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Exhaustivité et exactitude des champs technologiques identifiés.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</si>
  <si>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Identifier les domaines de compétences.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</si>
  <si>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Exhaustivité et exactitude des domaines de compétences identifiés.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</si>
  <si>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Apprécier le potentiel du ou des membres de son équipe.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</si>
  <si>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Exhaustivité et exactitude des qualifications et habilitations requises.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</si>
  <si>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Identifier et quantifier les qualifications et les habilitations requises.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</si>
  <si>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Constituer le groupe de travail, affecter les tâches au sein du groupe ou à un autre service.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</si>
  <si>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Adéquation de la composition du groupe avec l’activité technique à conduire.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</si>
  <si>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Adéquation charges/effectif.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</si>
  <si>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Gérer le temps de travail de son équipe.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</si>
  <si>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Respect des délais impartis.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</si>
  <si>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Contrôler l’avancement de l’activité et réajuster si nécessaire.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</si>
  <si>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Transmettre les directives et les consignes.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</si>
  <si>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Application des directives et des consignes par l’équipe.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</si>
  <si>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Identifier les besoins de formation.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</si>
  <si>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Exhaustivité et exactitude des besoins de formation identifiés.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</si>
  <si>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Rendre compte à la hiérarchie et aux services supports.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</si>
  <si>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Cohérence du compte rendu d’activité.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</si>
  <si>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Respecter et faire respecter la réglementation du travail.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</si>
  <si>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Respect de la réglementation.</t>
    </r>
  </si>
  <si>
    <t>C10. Gérer un planning</t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</si>
  <si>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Ordonner les activités d’une production ou de formation des personnels en fonction des contraintes.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</si>
  <si>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Pertinence de l’organisation des activités.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</si>
  <si>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Exhaustivité des contraintes identifiées.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</si>
  <si>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Respect de la réglementation et la législation du travail.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</si>
  <si>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Insérer les activités d’une production ou d’un cursus de formation au sein d’un planning de charge.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</si>
  <si>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Crédibilité du planning modifié.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</si>
  <si>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Identifier les écarts de l’activité par rapport au planning prévisionnel.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</si>
  <si>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Exhaustivité des écarts identifiés.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</si>
  <si>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Rendre compte des écarts aux services compétents.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</si>
  <si>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Pertinence du compte rendu transmis aux services compétents.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</si>
  <si>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Mettre à jour un planning en fonction de l’avancement réel des activités.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</si>
  <si>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Exactitude de la mise à jour du planning.</t>
    </r>
  </si>
  <si>
    <t>C15. Contrôler l'application de la réglementation.</t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</si>
  <si>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 xml:space="preserve">Vérifier la validité des documents de l’entreprise et/ou de l’aéronef. 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</si>
  <si>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Efficacité de la vérification.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</si>
  <si>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Vérifier la mise en œuvre de la réglementation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</si>
  <si>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Pertinence et exhaustivité des écarts constatés.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</si>
  <si>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Identifier et consigner les écarts dans l’application de la réglementation.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</si>
  <si>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Clarté de la consignation des écarts constatés.</t>
    </r>
  </si>
  <si>
    <t>C16. Assurer une veille règlementaire</t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</si>
  <si>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Situer son activité dans le contexte réglementaire (EASA, FAA, DGAC, …).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</si>
  <si>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Exactitude de l’identification du contexte règlementaire.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</si>
  <si>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Localiser la ressource documentaire.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</si>
  <si>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Exactitude de la localisation de la ressource documentaire.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</si>
  <si>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Repérer les évolutions de la réglementation.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</si>
  <si>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Exhaustivité du repérage des évolutions de la réglementation.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</si>
  <si>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Informer les personnes ou les services concernés sur les évolutions de la réglementation.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</si>
  <si>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Exactitude de l’identification des personnes ou des services concernés.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</si>
  <si>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Exactitude des informations transmises aux personnes ou aux services.</t>
    </r>
  </si>
  <si>
    <t>Taux d'indicateurs pour C09</t>
  </si>
  <si>
    <t>Taux d'indicateurs pour C10</t>
  </si>
  <si>
    <t>Taux d'indicateurs pour C15</t>
  </si>
  <si>
    <t>Taux d'indicateurs pour C16</t>
  </si>
  <si>
    <r>
      <t>Note brute obtenue par calcul automatique (</t>
    </r>
    <r>
      <rPr>
        <b/>
        <sz val="10"/>
        <color indexed="10"/>
        <rFont val="Arial"/>
        <family val="2"/>
      </rPr>
      <t>Attention</t>
    </r>
    <r>
      <rPr>
        <sz val="10"/>
        <rFont val="Arial"/>
        <family val="2"/>
      </rPr>
      <t xml:space="preserve"> si le taux de couverture des compétences est inférieur à 75%, la note n'est pas recevable) :</t>
    </r>
  </si>
  <si>
    <t xml:space="preserve"> /20</t>
  </si>
  <si>
    <t>Organisation et contenu du rapport d’activités conduites en milieu industriel :</t>
  </si>
  <si>
    <t>Pertinence de l’organisation du rapport (présentation, plan, qualité …).</t>
  </si>
  <si>
    <t>Qualité de l’expression écrite, concision et lisibilité des informations.</t>
  </si>
  <si>
    <t>Qualité et exactitude de la description de l’entreprise (activités, organisation, stratégies, situation du stage …).</t>
  </si>
  <si>
    <t>Qualité et exactitude de la description des activités conduites (gestion ressources, planning, réglementation …).</t>
  </si>
  <si>
    <t>Pertinence de l’analyse des situations observées, des problèmes abordés, des solutions et démarches adoptées.</t>
  </si>
  <si>
    <t xml:space="preserve">Taux d'indicateurs </t>
  </si>
  <si>
    <r>
      <t>Note brute obtenue par calcul automatique (</t>
    </r>
    <r>
      <rPr>
        <b/>
        <sz val="10"/>
        <color indexed="10"/>
        <rFont val="Arial"/>
        <family val="2"/>
      </rPr>
      <t>Attention</t>
    </r>
    <r>
      <rPr>
        <sz val="10"/>
        <rFont val="Arial"/>
        <family val="2"/>
      </rPr>
      <t xml:space="preserve"> si le taux de couverture est inférieur à 75%, la note n'est pas recevable) :</t>
    </r>
  </si>
  <si>
    <t>Présentation orale du rapport d’activités – contenu de la soutenance :</t>
  </si>
  <si>
    <t>Qualité de la structure de l’exposé (annonce du plan, présentation, introduction, développement, bilan personnel).</t>
  </si>
  <si>
    <t>Pertinence du contenu de l’exposé sur la description de l’entreprise (adéquation avec le rapport, niveau scientifique).</t>
  </si>
  <si>
    <t>Pertinence du contenu de l’exposé sur les activités conduites (adéquation avec le rapport, niveau technolog. et profession.).</t>
  </si>
  <si>
    <t>Exploitation d’outils de communication adaptés (tableau, documents, rétroprojecteur, vidéoprojecteur …).</t>
  </si>
  <si>
    <t>Choix des moyens d’expression appropriés (illustrations, analogies, exemples …).</t>
  </si>
  <si>
    <t>Qualité du message oral et maîtrise des contraintes de temps, de lieu, d’objectifs et d’adaptation au destinataire.</t>
  </si>
  <si>
    <t>Entretien avec la commission d’interrogation :</t>
  </si>
  <si>
    <t>Pertinence des réponses apportées aux questions relatives à l’environnement économique.</t>
  </si>
  <si>
    <t>Pertinence des réponses aux questions relatives à l’organisation de l’activité et à l’environnement règlementaire.</t>
  </si>
  <si>
    <t>Réactivité aux questions et prise en compte de l’attitude et des questions du ou des interlocuteurs.</t>
  </si>
  <si>
    <t>Qualité de l’expression à travers les réponses fournies.</t>
  </si>
  <si>
    <t>Moyenne des quatre notes :</t>
  </si>
  <si>
    <t>Note sur 20 proposée au jury* :</t>
  </si>
  <si>
    <t>/20</t>
  </si>
  <si>
    <r>
      <t>ATTENTION</t>
    </r>
    <r>
      <rPr>
        <i/>
        <sz val="8"/>
        <color indexed="10"/>
        <rFont val="Arial"/>
        <family val="2"/>
      </rPr>
      <t xml:space="preserve">, si le symbole </t>
    </r>
    <r>
      <rPr>
        <sz val="8"/>
        <color indexed="10"/>
        <rFont val="Arial"/>
        <family val="2"/>
      </rPr>
      <t>◄</t>
    </r>
    <r>
      <rPr>
        <i/>
        <sz val="8"/>
        <color indexed="10"/>
        <rFont val="Arial"/>
        <family val="2"/>
      </rPr>
      <t xml:space="preserve"> apparait dans cette colonne c'est qu'il y a plus d'une valeur donnée à l'indicateur, il faut alors choisir laquelle retenir, ou alors que l'indicateur est coché "non évalué"</t>
    </r>
  </si>
  <si>
    <t>* La note proposée, arrondie au demi point, est décidée par les évaluateurs à partir de la note brute qui peut être modulée de + 0 à + 1 point en fonction de la réactivité du candidat ou de tout autre attitude professionnelle positive observée.</t>
  </si>
  <si>
    <t>Appréciation globale</t>
  </si>
  <si>
    <t>Noms des Correcteurs</t>
  </si>
  <si>
    <t>Signatures</t>
  </si>
  <si>
    <t>Date</t>
  </si>
  <si>
    <t xml:space="preserve">Qualité du bilan des acquis dans le domaine  technique, économique, organisationnel, règlementaire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</si>
</sst>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color indexed="12"/>
      <name val="Arial"/>
      <family val="2"/>
    </font>
    <font>
      <sz val="10"/>
      <color indexed="9"/>
      <name val="Arial"/>
      <family val="2"/>
    </font>
    <font>
      <sz val="10"/>
      <name val="Arial"/>
      <family val="2"/>
    </font>
    <font>
      <b/>
      <sz val="12"/>
      <color indexed="12"/>
      <name val="Arial"/>
      <family val="2"/>
    </font>
    <font>
      <sz val="10"/>
      <color theme="0"/>
      <name val="Arial"/>
      <family val="2"/>
    </font>
    <font>
      <b/>
      <sz val="10"/>
      <color indexed="12"/>
      <name val="Arial"/>
      <family val="2"/>
    </font>
    <font>
      <b/>
      <i/>
      <sz val="10"/>
      <name val="Arial"/>
      <family val="2"/>
    </font>
    <font>
      <b/>
      <sz val="9"/>
      <name val="Arial"/>
      <family val="2"/>
    </font>
    <font>
      <b/>
      <sz val="10"/>
      <color theme="0"/>
      <name val="Arial"/>
      <family val="2"/>
    </font>
    <font>
      <b/>
      <sz val="10"/>
      <color indexed="10"/>
      <name val="Arial"/>
      <family val="2"/>
    </font>
    <font>
      <b/>
      <sz val="12"/>
      <name val="Arial"/>
      <family val="2"/>
    </font>
    <font>
      <sz val="10"/>
      <color rgb="FF000000"/>
      <name val="Times New Roman"/>
      <family val="1"/>
    </font>
    <font>
      <sz val="7"/>
      <color rgb="FF000000"/>
      <name val="Times New Roman"/>
      <family val="1"/>
    </font>
    <font>
      <sz val="10"/>
      <color rgb="FF000000"/>
      <name val="Arial"/>
      <family val="2"/>
    </font>
    <font>
      <sz val="10"/>
      <color indexed="8"/>
      <name val="Arial"/>
      <family val="2"/>
    </font>
    <font>
      <sz val="9"/>
      <name val="Arial"/>
      <family val="2"/>
    </font>
    <font>
      <sz val="9"/>
      <color theme="0"/>
      <name val="Arial"/>
      <family val="2"/>
    </font>
    <font>
      <b/>
      <i/>
      <sz val="10"/>
      <color indexed="10"/>
      <name val="Arial"/>
      <family val="2"/>
    </font>
    <font>
      <i/>
      <sz val="10"/>
      <name val="Arial"/>
      <family val="2"/>
    </font>
    <font>
      <i/>
      <sz val="8"/>
      <name val="Arial"/>
      <family val="2"/>
    </font>
    <font>
      <b/>
      <i/>
      <sz val="8"/>
      <color indexed="10"/>
      <name val="Arial"/>
      <family val="2"/>
    </font>
    <font>
      <i/>
      <sz val="8"/>
      <color indexed="10"/>
      <name val="Arial"/>
      <family val="2"/>
    </font>
    <font>
      <sz val="8"/>
      <color indexed="10"/>
      <name val="Arial"/>
      <family val="2"/>
    </font>
    <font>
      <sz val="9"/>
      <color indexed="10"/>
      <name val="Arial Narrow"/>
      <family val="2"/>
    </font>
    <font>
      <sz val="9"/>
      <name val="Arial Narrow"/>
      <family val="2"/>
    </font>
    <font>
      <sz val="8"/>
      <name val="Arial"/>
      <family val="2"/>
    </font>
    <font>
      <sz val="12"/>
      <color indexed="8"/>
      <name val="Calibri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43"/>
        <bgColor indexed="64"/>
      </patternFill>
    </fill>
  </fills>
  <borders count="51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0" fontId="31" fillId="0" borderId="0"/>
    <xf numFmtId="0" fontId="7" fillId="0" borderId="0"/>
    <xf numFmtId="0" fontId="1" fillId="0" borderId="0"/>
  </cellStyleXfs>
  <cellXfs count="166">
    <xf numFmtId="0" fontId="0" fillId="0" borderId="0" xfId="0"/>
    <xf numFmtId="0" fontId="4" fillId="0" borderId="0" xfId="1" applyFont="1" applyFill="1" applyBorder="1" applyAlignment="1">
      <alignment vertical="center"/>
    </xf>
    <xf numFmtId="9" fontId="5" fillId="0" borderId="0" xfId="1" applyNumberFormat="1" applyFont="1" applyBorder="1" applyAlignment="1">
      <alignment vertical="center"/>
    </xf>
    <xf numFmtId="9" fontId="5" fillId="0" borderId="0" xfId="1" applyNumberFormat="1" applyFont="1" applyBorder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2" fontId="6" fillId="0" borderId="0" xfId="1" applyNumberFormat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4" fillId="0" borderId="0" xfId="1" applyFont="1" applyBorder="1" applyAlignment="1">
      <alignment vertical="center"/>
    </xf>
    <xf numFmtId="2" fontId="7" fillId="0" borderId="0" xfId="1" applyNumberFormat="1" applyFont="1" applyBorder="1" applyAlignment="1">
      <alignment horizontal="center" vertical="center"/>
    </xf>
    <xf numFmtId="0" fontId="7" fillId="0" borderId="0" xfId="1" applyFont="1" applyBorder="1" applyAlignment="1">
      <alignment horizontal="center" vertical="center"/>
    </xf>
    <xf numFmtId="0" fontId="7" fillId="0" borderId="0" xfId="1" applyFont="1" applyBorder="1" applyAlignment="1">
      <alignment vertical="center"/>
    </xf>
    <xf numFmtId="0" fontId="5" fillId="0" borderId="0" xfId="1" applyFont="1" applyBorder="1" applyAlignment="1">
      <alignment vertical="center"/>
    </xf>
    <xf numFmtId="2" fontId="9" fillId="0" borderId="0" xfId="1" applyNumberFormat="1" applyFont="1" applyBorder="1" applyAlignment="1">
      <alignment horizontal="center" vertical="center"/>
    </xf>
    <xf numFmtId="0" fontId="9" fillId="0" borderId="0" xfId="1" applyFont="1" applyBorder="1" applyAlignment="1">
      <alignment horizontal="center" vertical="center"/>
    </xf>
    <xf numFmtId="0" fontId="9" fillId="0" borderId="0" xfId="1" applyFont="1" applyBorder="1" applyAlignment="1">
      <alignment vertical="center"/>
    </xf>
    <xf numFmtId="0" fontId="7" fillId="3" borderId="0" xfId="1" applyFont="1" applyFill="1" applyBorder="1" applyAlignment="1">
      <alignment horizontal="center" vertical="center"/>
    </xf>
    <xf numFmtId="0" fontId="11" fillId="0" borderId="0" xfId="1" applyFont="1" applyBorder="1" applyAlignment="1">
      <alignment horizontal="center" vertical="center"/>
    </xf>
    <xf numFmtId="49" fontId="7" fillId="0" borderId="24" xfId="1" applyNumberFormat="1" applyFont="1" applyBorder="1" applyAlignment="1">
      <alignment horizontal="center" vertical="center"/>
    </xf>
    <xf numFmtId="12" fontId="7" fillId="0" borderId="24" xfId="1" applyNumberFormat="1" applyFont="1" applyBorder="1" applyAlignment="1">
      <alignment horizontal="center" vertical="center"/>
    </xf>
    <xf numFmtId="0" fontId="4" fillId="4" borderId="0" xfId="1" applyFont="1" applyFill="1" applyBorder="1" applyAlignment="1">
      <alignment vertical="center"/>
    </xf>
    <xf numFmtId="0" fontId="3" fillId="0" borderId="0" xfId="1" applyFont="1" applyFill="1" applyBorder="1" applyAlignment="1" applyProtection="1">
      <alignment horizontal="center" vertical="center" wrapText="1"/>
    </xf>
    <xf numFmtId="0" fontId="12" fillId="0" borderId="0" xfId="1" applyFont="1" applyFill="1" applyBorder="1" applyAlignment="1" applyProtection="1">
      <alignment vertical="center"/>
    </xf>
    <xf numFmtId="1" fontId="13" fillId="0" borderId="0" xfId="1" applyNumberFormat="1" applyFont="1" applyFill="1" applyBorder="1" applyAlignment="1" applyProtection="1">
      <alignment horizontal="center" vertical="center" wrapText="1"/>
    </xf>
    <xf numFmtId="0" fontId="14" fillId="4" borderId="0" xfId="1" applyFont="1" applyFill="1" applyBorder="1" applyAlignment="1">
      <alignment horizontal="left" vertical="center"/>
    </xf>
    <xf numFmtId="9" fontId="15" fillId="5" borderId="25" xfId="1" applyNumberFormat="1" applyFont="1" applyFill="1" applyBorder="1" applyAlignment="1" applyProtection="1">
      <alignment horizontal="center" vertical="center"/>
    </xf>
    <xf numFmtId="2" fontId="3" fillId="5" borderId="25" xfId="1" applyNumberFormat="1" applyFont="1" applyFill="1" applyBorder="1" applyAlignment="1" applyProtection="1">
      <alignment horizontal="center" vertical="center"/>
    </xf>
    <xf numFmtId="1" fontId="13" fillId="0" borderId="0" xfId="1" applyNumberFormat="1" applyFont="1" applyFill="1" applyBorder="1" applyAlignment="1" applyProtection="1">
      <alignment horizontal="center"/>
    </xf>
    <xf numFmtId="0" fontId="16" fillId="0" borderId="25" xfId="1" applyFont="1" applyBorder="1" applyAlignment="1">
      <alignment vertical="center" wrapText="1"/>
    </xf>
    <xf numFmtId="0" fontId="7" fillId="0" borderId="27" xfId="1" applyFont="1" applyFill="1" applyBorder="1" applyAlignment="1" applyProtection="1">
      <alignment horizontal="center" vertical="center"/>
      <protection locked="0"/>
    </xf>
    <xf numFmtId="0" fontId="7" fillId="0" borderId="25" xfId="1" applyFont="1" applyFill="1" applyBorder="1" applyAlignment="1" applyProtection="1">
      <alignment horizontal="center" vertical="center"/>
      <protection locked="0"/>
    </xf>
    <xf numFmtId="0" fontId="4" fillId="4" borderId="25" xfId="1" applyFont="1" applyFill="1" applyBorder="1" applyAlignment="1" applyProtection="1">
      <alignment horizontal="center" vertical="center"/>
    </xf>
    <xf numFmtId="1" fontId="19" fillId="0" borderId="25" xfId="1" applyNumberFormat="1" applyFont="1" applyFill="1" applyBorder="1" applyAlignment="1" applyProtection="1">
      <alignment horizontal="center" vertical="center"/>
    </xf>
    <xf numFmtId="2" fontId="20" fillId="0" borderId="25" xfId="1" applyNumberFormat="1" applyFont="1" applyFill="1" applyBorder="1" applyAlignment="1" applyProtection="1">
      <alignment horizontal="center" vertical="center"/>
    </xf>
    <xf numFmtId="1" fontId="21" fillId="0" borderId="0" xfId="1" applyNumberFormat="1" applyFont="1" applyBorder="1" applyAlignment="1" applyProtection="1">
      <alignment horizontal="center" vertical="center"/>
    </xf>
    <xf numFmtId="0" fontId="16" fillId="6" borderId="25" xfId="1" applyFont="1" applyFill="1" applyBorder="1" applyAlignment="1">
      <alignment vertical="center" wrapText="1"/>
    </xf>
    <xf numFmtId="0" fontId="16" fillId="6" borderId="27" xfId="1" applyFont="1" applyFill="1" applyBorder="1" applyAlignment="1">
      <alignment vertical="center" wrapText="1"/>
    </xf>
    <xf numFmtId="0" fontId="7" fillId="0" borderId="32" xfId="1" applyFont="1" applyFill="1" applyBorder="1" applyAlignment="1" applyProtection="1">
      <alignment horizontal="center" vertical="center"/>
      <protection locked="0"/>
    </xf>
    <xf numFmtId="0" fontId="7" fillId="0" borderId="28" xfId="1" applyFont="1" applyFill="1" applyBorder="1" applyAlignment="1" applyProtection="1">
      <alignment horizontal="center" vertical="center"/>
      <protection locked="0"/>
    </xf>
    <xf numFmtId="2" fontId="20" fillId="0" borderId="24" xfId="1" applyNumberFormat="1" applyFont="1" applyFill="1" applyBorder="1" applyAlignment="1" applyProtection="1">
      <alignment horizontal="center" vertical="center"/>
    </xf>
    <xf numFmtId="0" fontId="16" fillId="0" borderId="25" xfId="1" applyFont="1" applyBorder="1" applyAlignment="1">
      <alignment horizontal="left" vertical="center" wrapText="1" indent="1"/>
    </xf>
    <xf numFmtId="0" fontId="16" fillId="6" borderId="25" xfId="1" applyFont="1" applyFill="1" applyBorder="1" applyAlignment="1">
      <alignment horizontal="left" vertical="center" wrapText="1" indent="1"/>
    </xf>
    <xf numFmtId="0" fontId="22" fillId="0" borderId="0" xfId="1" applyFont="1" applyBorder="1" applyAlignment="1">
      <alignment vertical="center" wrapText="1" shrinkToFit="1"/>
    </xf>
    <xf numFmtId="0" fontId="23" fillId="0" borderId="0" xfId="1" applyFont="1" applyBorder="1" applyAlignment="1">
      <alignment horizontal="right" vertical="center"/>
    </xf>
    <xf numFmtId="0" fontId="5" fillId="0" borderId="0" xfId="1" applyFont="1" applyBorder="1" applyAlignment="1">
      <alignment horizontal="left" vertical="center"/>
    </xf>
    <xf numFmtId="9" fontId="7" fillId="0" borderId="0" xfId="1" applyNumberFormat="1" applyFont="1" applyBorder="1" applyAlignment="1">
      <alignment horizontal="center" vertical="center"/>
    </xf>
    <xf numFmtId="0" fontId="7" fillId="0" borderId="0" xfId="1" applyFont="1" applyBorder="1" applyAlignment="1">
      <alignment vertical="center" wrapText="1"/>
    </xf>
    <xf numFmtId="0" fontId="21" fillId="0" borderId="0" xfId="1" applyFont="1" applyBorder="1" applyAlignment="1">
      <alignment horizontal="center" vertical="center"/>
    </xf>
    <xf numFmtId="9" fontId="4" fillId="0" borderId="0" xfId="1" applyNumberFormat="1" applyFont="1" applyBorder="1" applyAlignment="1">
      <alignment vertical="center"/>
    </xf>
    <xf numFmtId="0" fontId="7" fillId="0" borderId="0" xfId="1" applyFont="1" applyBorder="1" applyAlignment="1">
      <alignment horizontal="right" vertical="center"/>
    </xf>
    <xf numFmtId="0" fontId="24" fillId="0" borderId="0" xfId="1" applyFont="1" applyBorder="1" applyAlignment="1">
      <alignment horizontal="center" vertical="center"/>
    </xf>
    <xf numFmtId="0" fontId="14" fillId="0" borderId="0" xfId="1" applyFont="1" applyBorder="1" applyAlignment="1">
      <alignment horizontal="center" vertical="center" wrapText="1"/>
    </xf>
    <xf numFmtId="0" fontId="4" fillId="4" borderId="27" xfId="1" applyFont="1" applyFill="1" applyBorder="1" applyAlignment="1" applyProtection="1">
      <alignment horizontal="center" vertical="center"/>
    </xf>
    <xf numFmtId="1" fontId="19" fillId="0" borderId="0" xfId="1" applyNumberFormat="1" applyFont="1" applyFill="1" applyBorder="1" applyAlignment="1" applyProtection="1">
      <alignment horizontal="center" vertical="center"/>
    </xf>
    <xf numFmtId="2" fontId="20" fillId="0" borderId="0" xfId="1" applyNumberFormat="1" applyFont="1" applyFill="1" applyBorder="1" applyAlignment="1" applyProtection="1">
      <alignment horizontal="center" vertical="center"/>
    </xf>
    <xf numFmtId="0" fontId="20" fillId="0" borderId="0" xfId="1" applyFont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28" fillId="0" borderId="0" xfId="1" applyFont="1" applyFill="1" applyBorder="1" applyAlignment="1">
      <alignment vertical="top" wrapText="1"/>
    </xf>
    <xf numFmtId="0" fontId="29" fillId="0" borderId="0" xfId="1" applyFont="1" applyBorder="1" applyAlignment="1" applyProtection="1">
      <alignment vertical="top" wrapText="1"/>
      <protection locked="0"/>
    </xf>
    <xf numFmtId="0" fontId="29" fillId="0" borderId="0" xfId="1" applyFont="1" applyBorder="1" applyAlignment="1" applyProtection="1">
      <alignment horizontal="center" vertical="top" wrapText="1"/>
      <protection locked="0"/>
    </xf>
    <xf numFmtId="0" fontId="3" fillId="0" borderId="42" xfId="1" applyFont="1" applyBorder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0" fontId="7" fillId="0" borderId="44" xfId="1" applyFont="1" applyBorder="1" applyAlignment="1" applyProtection="1">
      <alignment horizontal="center" vertical="center"/>
      <protection locked="0"/>
    </xf>
    <xf numFmtId="0" fontId="7" fillId="0" borderId="0" xfId="1" applyFont="1" applyBorder="1" applyAlignment="1" applyProtection="1">
      <alignment horizontal="center" vertical="center"/>
      <protection locked="0"/>
    </xf>
    <xf numFmtId="0" fontId="7" fillId="0" borderId="50" xfId="1" applyFont="1" applyBorder="1" applyAlignment="1" applyProtection="1">
      <alignment horizontal="center" vertical="center"/>
      <protection locked="0"/>
    </xf>
    <xf numFmtId="0" fontId="32" fillId="0" borderId="0" xfId="1" applyFont="1" applyBorder="1" applyAlignment="1">
      <alignment horizontal="center" vertical="center"/>
    </xf>
    <xf numFmtId="10" fontId="32" fillId="0" borderId="0" xfId="1" applyNumberFormat="1" applyFont="1" applyBorder="1" applyAlignment="1">
      <alignment horizontal="center" vertical="center"/>
    </xf>
    <xf numFmtId="0" fontId="32" fillId="0" borderId="0" xfId="1" applyFont="1" applyAlignment="1">
      <alignment horizontal="center" vertical="center"/>
    </xf>
    <xf numFmtId="0" fontId="33" fillId="0" borderId="0" xfId="1" applyFont="1" applyFill="1" applyBorder="1" applyAlignment="1" applyProtection="1">
      <alignment vertical="center"/>
    </xf>
    <xf numFmtId="2" fontId="33" fillId="0" borderId="0" xfId="1" applyNumberFormat="1" applyFont="1" applyFill="1" applyBorder="1" applyAlignment="1" applyProtection="1">
      <alignment horizontal="center" vertical="center"/>
    </xf>
    <xf numFmtId="1" fontId="32" fillId="0" borderId="0" xfId="1" applyNumberFormat="1" applyFont="1" applyBorder="1" applyAlignment="1" applyProtection="1">
      <alignment horizontal="center" vertical="center"/>
    </xf>
    <xf numFmtId="1" fontId="32" fillId="0" borderId="0" xfId="1" applyNumberFormat="1" applyFont="1" applyAlignment="1" applyProtection="1">
      <alignment horizontal="center" vertical="center"/>
    </xf>
    <xf numFmtId="1" fontId="33" fillId="0" borderId="0" xfId="1" applyNumberFormat="1" applyFont="1" applyAlignment="1" applyProtection="1">
      <alignment horizontal="center" vertical="center"/>
    </xf>
    <xf numFmtId="0" fontId="33" fillId="0" borderId="0" xfId="1" applyFont="1" applyBorder="1" applyAlignment="1" applyProtection="1">
      <alignment horizontal="center" vertical="center"/>
    </xf>
    <xf numFmtId="2" fontId="32" fillId="0" borderId="0" xfId="1" applyNumberFormat="1" applyFont="1" applyBorder="1" applyAlignment="1" applyProtection="1">
      <alignment horizontal="center" vertical="center"/>
    </xf>
    <xf numFmtId="1" fontId="32" fillId="0" borderId="0" xfId="1" applyNumberFormat="1" applyFont="1" applyFill="1" applyBorder="1" applyAlignment="1" applyProtection="1">
      <alignment horizontal="center" vertical="center"/>
    </xf>
    <xf numFmtId="10" fontId="32" fillId="0" borderId="0" xfId="1" applyNumberFormat="1" applyFont="1" applyAlignment="1">
      <alignment horizontal="center" vertical="center"/>
    </xf>
    <xf numFmtId="0" fontId="8" fillId="0" borderId="43" xfId="1" applyFont="1" applyBorder="1" applyAlignment="1" applyProtection="1">
      <alignment horizontal="center" vertical="center" wrapText="1"/>
      <protection locked="0"/>
    </xf>
    <xf numFmtId="0" fontId="8" fillId="0" borderId="25" xfId="1" applyFont="1" applyBorder="1" applyAlignment="1" applyProtection="1">
      <alignment horizontal="center" vertical="center" wrapText="1"/>
      <protection locked="0"/>
    </xf>
    <xf numFmtId="0" fontId="8" fillId="0" borderId="45" xfId="1" applyFont="1" applyBorder="1" applyAlignment="1" applyProtection="1">
      <alignment horizontal="center" vertical="center" wrapText="1"/>
      <protection locked="0"/>
    </xf>
    <xf numFmtId="0" fontId="8" fillId="0" borderId="46" xfId="1" applyFont="1" applyBorder="1" applyAlignment="1" applyProtection="1">
      <alignment horizontal="center" vertical="center" wrapText="1"/>
      <protection locked="0"/>
    </xf>
    <xf numFmtId="0" fontId="8" fillId="0" borderId="47" xfId="1" applyFont="1" applyBorder="1" applyAlignment="1" applyProtection="1">
      <alignment horizontal="center" vertical="center" wrapText="1"/>
      <protection locked="0"/>
    </xf>
    <xf numFmtId="0" fontId="8" fillId="0" borderId="48" xfId="1" applyFont="1" applyBorder="1" applyAlignment="1" applyProtection="1">
      <alignment horizontal="center" vertical="center" wrapText="1"/>
      <protection locked="0"/>
    </xf>
    <xf numFmtId="0" fontId="8" fillId="0" borderId="49" xfId="1" applyFont="1" applyBorder="1" applyAlignment="1" applyProtection="1">
      <alignment horizontal="center" vertical="center" wrapText="1"/>
      <protection locked="0"/>
    </xf>
    <xf numFmtId="14" fontId="30" fillId="0" borderId="0" xfId="1" applyNumberFormat="1" applyFont="1" applyBorder="1" applyAlignment="1">
      <alignment horizontal="center" vertical="center"/>
    </xf>
    <xf numFmtId="0" fontId="30" fillId="0" borderId="0" xfId="1" applyFont="1" applyBorder="1" applyAlignment="1">
      <alignment horizontal="center" vertical="center"/>
    </xf>
    <xf numFmtId="0" fontId="25" fillId="0" borderId="0" xfId="1" applyFont="1" applyBorder="1" applyAlignment="1">
      <alignment horizontal="center" vertical="center"/>
    </xf>
    <xf numFmtId="0" fontId="24" fillId="0" borderId="0" xfId="1" applyFont="1" applyBorder="1" applyAlignment="1">
      <alignment horizontal="center" vertical="center"/>
    </xf>
    <xf numFmtId="0" fontId="3" fillId="7" borderId="36" xfId="1" applyFont="1" applyFill="1" applyBorder="1" applyAlignment="1">
      <alignment horizontal="center" vertical="center"/>
    </xf>
    <xf numFmtId="0" fontId="3" fillId="7" borderId="37" xfId="1" applyFont="1" applyFill="1" applyBorder="1" applyAlignment="1">
      <alignment horizontal="center" vertical="center"/>
    </xf>
    <xf numFmtId="0" fontId="14" fillId="7" borderId="37" xfId="1" applyFont="1" applyFill="1" applyBorder="1" applyAlignment="1">
      <alignment horizontal="center" vertical="center"/>
    </xf>
    <xf numFmtId="0" fontId="14" fillId="7" borderId="38" xfId="1" applyFont="1" applyFill="1" applyBorder="1" applyAlignment="1">
      <alignment horizontal="center" vertical="center"/>
    </xf>
    <xf numFmtId="0" fontId="8" fillId="0" borderId="39" xfId="1" applyFont="1" applyBorder="1" applyAlignment="1" applyProtection="1">
      <alignment horizontal="center" vertical="center" wrapText="1"/>
      <protection locked="0"/>
    </xf>
    <xf numFmtId="0" fontId="8" fillId="0" borderId="10" xfId="1" applyFont="1" applyBorder="1" applyAlignment="1" applyProtection="1">
      <alignment horizontal="center" vertical="center" wrapText="1"/>
      <protection locked="0"/>
    </xf>
    <xf numFmtId="0" fontId="8" fillId="0" borderId="11" xfId="1" applyFont="1" applyBorder="1" applyAlignment="1" applyProtection="1">
      <alignment horizontal="center" vertical="center" wrapText="1"/>
      <protection locked="0"/>
    </xf>
    <xf numFmtId="0" fontId="3" fillId="0" borderId="40" xfId="1" applyFont="1" applyBorder="1" applyAlignment="1">
      <alignment horizontal="center" vertical="center" wrapText="1"/>
    </xf>
    <xf numFmtId="0" fontId="2" fillId="0" borderId="41" xfId="1" applyBorder="1"/>
    <xf numFmtId="0" fontId="3" fillId="0" borderId="40" xfId="1" applyFont="1" applyBorder="1" applyAlignment="1">
      <alignment horizontal="center" vertical="center"/>
    </xf>
    <xf numFmtId="0" fontId="3" fillId="0" borderId="41" xfId="1" applyFont="1" applyBorder="1" applyAlignment="1">
      <alignment horizontal="center" vertical="center"/>
    </xf>
    <xf numFmtId="0" fontId="3" fillId="0" borderId="42" xfId="1" applyFont="1" applyBorder="1" applyAlignment="1">
      <alignment horizontal="center" vertical="center"/>
    </xf>
    <xf numFmtId="2" fontId="15" fillId="0" borderId="25" xfId="1" applyNumberFormat="1" applyFont="1" applyBorder="1" applyAlignment="1" applyProtection="1">
      <alignment horizontal="center" vertical="center"/>
    </xf>
    <xf numFmtId="0" fontId="7" fillId="0" borderId="25" xfId="1" applyFont="1" applyBorder="1" applyAlignment="1">
      <alignment horizontal="center" vertical="center"/>
    </xf>
    <xf numFmtId="0" fontId="3" fillId="0" borderId="25" xfId="1" applyFont="1" applyBorder="1" applyAlignment="1">
      <alignment horizontal="center" vertical="center"/>
    </xf>
    <xf numFmtId="0" fontId="3" fillId="5" borderId="25" xfId="1" applyFont="1" applyFill="1" applyBorder="1" applyAlignment="1">
      <alignment horizontal="left" vertical="center"/>
    </xf>
    <xf numFmtId="0" fontId="7" fillId="0" borderId="25" xfId="1" applyFont="1" applyBorder="1" applyAlignment="1">
      <alignment horizontal="left" vertical="center" wrapText="1"/>
    </xf>
    <xf numFmtId="0" fontId="7" fillId="6" borderId="25" xfId="1" applyFont="1" applyFill="1" applyBorder="1" applyAlignment="1">
      <alignment horizontal="left" vertical="center" wrapText="1"/>
    </xf>
    <xf numFmtId="10" fontId="3" fillId="0" borderId="25" xfId="1" applyNumberFormat="1" applyFont="1" applyFill="1" applyBorder="1" applyAlignment="1" applyProtection="1">
      <alignment horizontal="center" vertical="center" wrapText="1"/>
    </xf>
    <xf numFmtId="0" fontId="16" fillId="0" borderId="25" xfId="1" applyFont="1" applyBorder="1" applyAlignment="1">
      <alignment horizontal="left" vertical="center" wrapText="1"/>
    </xf>
    <xf numFmtId="0" fontId="14" fillId="0" borderId="0" xfId="1" applyFont="1" applyBorder="1" applyAlignment="1">
      <alignment horizontal="center" vertical="center" wrapText="1"/>
    </xf>
    <xf numFmtId="0" fontId="3" fillId="5" borderId="24" xfId="1" applyFont="1" applyFill="1" applyBorder="1" applyAlignment="1">
      <alignment horizontal="left" vertical="center"/>
    </xf>
    <xf numFmtId="0" fontId="16" fillId="0" borderId="26" xfId="1" applyFont="1" applyBorder="1" applyAlignment="1">
      <alignment horizontal="left" vertical="center" wrapText="1"/>
    </xf>
    <xf numFmtId="0" fontId="16" fillId="0" borderId="27" xfId="1" applyFont="1" applyBorder="1" applyAlignment="1">
      <alignment horizontal="left" vertical="center" wrapText="1"/>
    </xf>
    <xf numFmtId="0" fontId="3" fillId="5" borderId="26" xfId="1" applyFont="1" applyFill="1" applyBorder="1" applyAlignment="1">
      <alignment vertical="center"/>
    </xf>
    <xf numFmtId="0" fontId="3" fillId="5" borderId="33" xfId="1" applyFont="1" applyFill="1" applyBorder="1" applyAlignment="1">
      <alignment vertical="center"/>
    </xf>
    <xf numFmtId="0" fontId="3" fillId="5" borderId="27" xfId="1" applyFont="1" applyFill="1" applyBorder="1" applyAlignment="1">
      <alignment vertical="center"/>
    </xf>
    <xf numFmtId="0" fontId="16" fillId="0" borderId="29" xfId="1" applyFont="1" applyBorder="1" applyAlignment="1">
      <alignment horizontal="left" vertical="center" wrapText="1"/>
    </xf>
    <xf numFmtId="0" fontId="16" fillId="0" borderId="30" xfId="1" applyFont="1" applyBorder="1" applyAlignment="1">
      <alignment horizontal="left" vertical="center" wrapText="1"/>
    </xf>
    <xf numFmtId="0" fontId="16" fillId="0" borderId="34" xfId="1" applyFont="1" applyBorder="1" applyAlignment="1">
      <alignment horizontal="left" vertical="center" wrapText="1"/>
    </xf>
    <xf numFmtId="0" fontId="16" fillId="0" borderId="35" xfId="1" applyFont="1" applyBorder="1" applyAlignment="1">
      <alignment horizontal="left" vertical="center" wrapText="1"/>
    </xf>
    <xf numFmtId="0" fontId="16" fillId="0" borderId="31" xfId="1" applyFont="1" applyBorder="1" applyAlignment="1">
      <alignment horizontal="left" vertical="center" wrapText="1"/>
    </xf>
    <xf numFmtId="0" fontId="16" fillId="0" borderId="32" xfId="1" applyFont="1" applyBorder="1" applyAlignment="1">
      <alignment horizontal="left" vertical="center" wrapText="1"/>
    </xf>
    <xf numFmtId="2" fontId="20" fillId="0" borderId="24" xfId="1" applyNumberFormat="1" applyFont="1" applyFill="1" applyBorder="1" applyAlignment="1" applyProtection="1">
      <alignment horizontal="center" vertical="center"/>
    </xf>
    <xf numFmtId="2" fontId="20" fillId="0" borderId="28" xfId="1" applyNumberFormat="1" applyFont="1" applyFill="1" applyBorder="1" applyAlignment="1" applyProtection="1">
      <alignment horizontal="center" vertical="center"/>
    </xf>
    <xf numFmtId="1" fontId="21" fillId="0" borderId="34" xfId="1" applyNumberFormat="1" applyFont="1" applyBorder="1" applyAlignment="1" applyProtection="1">
      <alignment horizontal="center" vertical="center"/>
    </xf>
    <xf numFmtId="2" fontId="32" fillId="0" borderId="0" xfId="1" applyNumberFormat="1" applyFont="1" applyBorder="1" applyAlignment="1" applyProtection="1">
      <alignment horizontal="center" vertical="center"/>
    </xf>
    <xf numFmtId="1" fontId="32" fillId="0" borderId="0" xfId="1" applyNumberFormat="1" applyFont="1" applyFill="1" applyBorder="1" applyAlignment="1" applyProtection="1">
      <alignment horizontal="center" vertical="center"/>
    </xf>
    <xf numFmtId="1" fontId="32" fillId="0" borderId="0" xfId="1" applyNumberFormat="1" applyFont="1" applyAlignment="1" applyProtection="1">
      <alignment horizontal="center" vertical="center"/>
    </xf>
    <xf numFmtId="0" fontId="7" fillId="0" borderId="24" xfId="1" applyFont="1" applyFill="1" applyBorder="1" applyAlignment="1" applyProtection="1">
      <alignment horizontal="center" vertical="center"/>
      <protection locked="0"/>
    </xf>
    <xf numFmtId="0" fontId="7" fillId="0" borderId="28" xfId="1" applyFont="1" applyFill="1" applyBorder="1" applyAlignment="1" applyProtection="1">
      <alignment horizontal="center" vertical="center"/>
      <protection locked="0"/>
    </xf>
    <xf numFmtId="0" fontId="4" fillId="4" borderId="24" xfId="1" applyFont="1" applyFill="1" applyBorder="1" applyAlignment="1" applyProtection="1">
      <alignment horizontal="center" vertical="center"/>
    </xf>
    <xf numFmtId="0" fontId="4" fillId="4" borderId="28" xfId="1" applyFont="1" applyFill="1" applyBorder="1" applyAlignment="1" applyProtection="1">
      <alignment horizontal="center" vertical="center"/>
    </xf>
    <xf numFmtId="0" fontId="16" fillId="0" borderId="24" xfId="1" applyFont="1" applyBorder="1" applyAlignment="1">
      <alignment vertical="center" wrapText="1"/>
    </xf>
    <xf numFmtId="0" fontId="2" fillId="0" borderId="28" xfId="1" applyBorder="1" applyAlignment="1">
      <alignment vertical="center"/>
    </xf>
    <xf numFmtId="0" fontId="16" fillId="0" borderId="33" xfId="1" applyFont="1" applyBorder="1" applyAlignment="1">
      <alignment horizontal="left" vertical="center" wrapText="1"/>
    </xf>
    <xf numFmtId="0" fontId="16" fillId="6" borderId="24" xfId="1" applyFont="1" applyFill="1" applyBorder="1" applyAlignment="1">
      <alignment vertical="center" wrapText="1"/>
    </xf>
    <xf numFmtId="0" fontId="2" fillId="6" borderId="28" xfId="1" applyFill="1" applyBorder="1" applyAlignment="1">
      <alignment vertical="center"/>
    </xf>
    <xf numFmtId="0" fontId="8" fillId="0" borderId="16" xfId="1" applyFont="1" applyBorder="1" applyAlignment="1" applyProtection="1">
      <alignment horizontal="center" vertical="center" wrapText="1"/>
      <protection locked="0"/>
    </xf>
    <xf numFmtId="0" fontId="8" fillId="0" borderId="17" xfId="1" applyFont="1" applyBorder="1" applyAlignment="1" applyProtection="1">
      <alignment horizontal="center" vertical="center" wrapText="1"/>
      <protection locked="0"/>
    </xf>
    <xf numFmtId="0" fontId="8" fillId="0" borderId="18" xfId="1" applyFont="1" applyBorder="1" applyAlignment="1" applyProtection="1">
      <alignment horizontal="center" vertical="center" wrapText="1"/>
      <protection locked="0"/>
    </xf>
    <xf numFmtId="0" fontId="8" fillId="0" borderId="19" xfId="1" applyFont="1" applyBorder="1" applyAlignment="1" applyProtection="1">
      <alignment horizontal="center" vertical="center" wrapText="1"/>
      <protection locked="0"/>
    </xf>
    <xf numFmtId="0" fontId="8" fillId="0" borderId="0" xfId="1" applyFont="1" applyBorder="1" applyAlignment="1" applyProtection="1">
      <alignment horizontal="center" vertical="center" wrapText="1"/>
      <protection locked="0"/>
    </xf>
    <xf numFmtId="0" fontId="8" fillId="0" borderId="20" xfId="1" applyFont="1" applyBorder="1" applyAlignment="1" applyProtection="1">
      <alignment horizontal="center" vertical="center" wrapText="1"/>
      <protection locked="0"/>
    </xf>
    <xf numFmtId="0" fontId="8" fillId="0" borderId="21" xfId="1" applyFont="1" applyBorder="1" applyAlignment="1" applyProtection="1">
      <alignment horizontal="center" vertical="center" wrapText="1"/>
      <protection locked="0"/>
    </xf>
    <xf numFmtId="0" fontId="8" fillId="0" borderId="22" xfId="1" applyFont="1" applyBorder="1" applyAlignment="1" applyProtection="1">
      <alignment horizontal="center" vertical="center" wrapText="1"/>
      <protection locked="0"/>
    </xf>
    <xf numFmtId="0" fontId="8" fillId="0" borderId="23" xfId="1" applyFont="1" applyBorder="1" applyAlignment="1" applyProtection="1">
      <alignment horizontal="center" vertical="center" wrapText="1"/>
      <protection locked="0"/>
    </xf>
    <xf numFmtId="9" fontId="10" fillId="0" borderId="0" xfId="1" applyNumberFormat="1" applyFont="1" applyBorder="1" applyAlignment="1">
      <alignment horizontal="right" vertical="center"/>
    </xf>
    <xf numFmtId="0" fontId="3" fillId="0" borderId="0" xfId="1" applyFont="1" applyBorder="1" applyAlignment="1">
      <alignment horizontal="center" vertical="center"/>
    </xf>
    <xf numFmtId="1" fontId="19" fillId="0" borderId="24" xfId="1" applyNumberFormat="1" applyFont="1" applyFill="1" applyBorder="1" applyAlignment="1" applyProtection="1">
      <alignment horizontal="center" vertical="center"/>
    </xf>
    <xf numFmtId="1" fontId="19" fillId="0" borderId="28" xfId="1" applyNumberFormat="1" applyFont="1" applyFill="1" applyBorder="1" applyAlignment="1" applyProtection="1">
      <alignment horizontal="center" vertical="center"/>
    </xf>
    <xf numFmtId="0" fontId="7" fillId="0" borderId="8" xfId="1" applyFont="1" applyBorder="1" applyAlignment="1">
      <alignment horizontal="right" vertical="center"/>
    </xf>
    <xf numFmtId="0" fontId="8" fillId="0" borderId="9" xfId="1" applyFont="1" applyBorder="1" applyAlignment="1" applyProtection="1">
      <alignment horizontal="center" vertical="center" wrapText="1"/>
      <protection locked="0"/>
    </xf>
    <xf numFmtId="0" fontId="7" fillId="0" borderId="12" xfId="1" applyFont="1" applyBorder="1" applyAlignment="1" applyProtection="1">
      <alignment horizontal="center" vertical="center"/>
    </xf>
    <xf numFmtId="0" fontId="7" fillId="2" borderId="13" xfId="1" applyFont="1" applyFill="1" applyBorder="1" applyAlignment="1" applyProtection="1">
      <alignment horizontal="center" vertical="center"/>
    </xf>
    <xf numFmtId="0" fontId="7" fillId="2" borderId="14" xfId="1" applyFont="1" applyFill="1" applyBorder="1" applyAlignment="1" applyProtection="1">
      <alignment horizontal="center" vertical="center"/>
    </xf>
    <xf numFmtId="0" fontId="7" fillId="2" borderId="15" xfId="1" applyFont="1" applyFill="1" applyBorder="1" applyAlignment="1" applyProtection="1">
      <alignment horizontal="center" vertical="center"/>
    </xf>
    <xf numFmtId="0" fontId="7" fillId="0" borderId="2" xfId="1" applyFont="1" applyBorder="1" applyAlignment="1">
      <alignment horizontal="right" vertical="center"/>
    </xf>
    <xf numFmtId="0" fontId="3" fillId="0" borderId="3" xfId="1" applyFont="1" applyBorder="1" applyAlignment="1" applyProtection="1">
      <alignment horizontal="center" vertical="center"/>
      <protection locked="0"/>
    </xf>
    <xf numFmtId="0" fontId="3" fillId="0" borderId="4" xfId="1" applyFont="1" applyBorder="1" applyAlignment="1" applyProtection="1">
      <alignment horizontal="center" vertical="center"/>
      <protection locked="0"/>
    </xf>
    <xf numFmtId="0" fontId="3" fillId="0" borderId="7" xfId="1" applyFont="1" applyBorder="1" applyAlignment="1" applyProtection="1">
      <alignment horizontal="center" vertical="center"/>
      <protection locked="0"/>
    </xf>
    <xf numFmtId="0" fontId="3" fillId="2" borderId="1" xfId="1" applyFont="1" applyFill="1" applyBorder="1" applyAlignment="1">
      <alignment horizontal="center"/>
    </xf>
    <xf numFmtId="0" fontId="3" fillId="0" borderId="3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8" fillId="0" borderId="3" xfId="1" applyFont="1" applyBorder="1" applyAlignment="1" applyProtection="1">
      <alignment horizontal="center" vertical="center" wrapText="1"/>
      <protection locked="0"/>
    </xf>
    <xf numFmtId="0" fontId="8" fillId="0" borderId="4" xfId="1" applyFont="1" applyBorder="1" applyAlignment="1" applyProtection="1">
      <alignment horizontal="center" vertical="center" wrapText="1"/>
      <protection locked="0"/>
    </xf>
    <xf numFmtId="0" fontId="8" fillId="0" borderId="7" xfId="1" applyFont="1" applyBorder="1" applyAlignment="1" applyProtection="1">
      <alignment horizontal="center" vertical="center" wrapText="1"/>
      <protection locked="0"/>
    </xf>
  </cellXfs>
  <cellStyles count="5">
    <cellStyle name="Excel Built-in Normal" xfId="2"/>
    <cellStyle name="Normal" xfId="0" builtinId="0"/>
    <cellStyle name="Normal 2" xfId="1"/>
    <cellStyle name="Normal 3" xfId="3"/>
    <cellStyle name="Normal 4" xfId="4"/>
  </cellStyles>
  <dxfs count="2">
    <dxf>
      <fill>
        <patternFill>
          <bgColor indexed="10"/>
        </patternFill>
      </fill>
    </dxf>
    <dxf>
      <fill>
        <patternFill>
          <bgColor indexed="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7"/>
              <c:pt idx="0">
                <c:v>Exactitude et précision des descriptions techniques</c:v>
              </c:pt>
              <c:pt idx="1">
                <c:v>Concision et lisibilité des informations.</c:v>
              </c:pt>
              <c:pt idx="2">
                <c:v>Pertinence de la définition du rôle tenu au sein du groupe.</c:v>
              </c:pt>
              <c:pt idx="3">
                <c:v>Pertinence des interventions.</c:v>
              </c:pt>
              <c:pt idx="4">
                <c:v>Pertinence et maîtrise des moyens de communication retenus.</c:v>
              </c:pt>
              <c:pt idx="5">
                <c:v>Pertinence du choix des essais à mettre en place.</c:v>
              </c:pt>
              <c:pt idx="6">
                <c:v>Pertinence des indicateurs en vue de qualification.</c:v>
              </c:pt>
              <c:pt idx="7">
                <c:v>Pertinence du protocole d'essai proposé.</c:v>
              </c:pt>
              <c:pt idx="8">
                <c:v>Les essais sont mis en œuvre de façon à garantir la validité et l'exploitabilité des résultats.</c:v>
              </c:pt>
              <c:pt idx="9">
                <c:v>Pertinence des conclusions relatives à la qualification(point de vue technique et économique).</c:v>
              </c:pt>
              <c:pt idx="10">
                <c:v>Cohérence du mode de surveillance choisi au regard des conclusions relatives à la qualification.</c:v>
              </c:pt>
              <c:pt idx="11">
                <c:v>Le moyen est mis en œuvre dans le respect des données de production.</c:v>
              </c:pt>
              <c:pt idx="12">
                <c:v>Exactitude du protocole de contrôle des caractéristiques et/ou performances du moyen.</c:v>
              </c:pt>
              <c:pt idx="13">
                <c:v>Pertinence de l'identification des critères d'amélioration technico-économiques.</c:v>
              </c:pt>
              <c:pt idx="14">
                <c:v>Exactitude de la mise en oeuvre de la méthode ou de l’outil d’amélioration de la qualité.</c:v>
              </c:pt>
              <c:pt idx="15">
                <c:v>Pertinence des améliorations proposées.</c:v>
              </c:pt>
              <c:pt idx="16">
                <c:v>Les modifications sont correctement intégrées au processus.</c:v>
              </c:pt>
            </c:strLit>
          </c:cat>
          <c:val>
            <c:numLit>
              <c:formatCode>General</c:formatCode>
              <c:ptCount val="17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1</c:v>
              </c:pt>
              <c:pt idx="6">
                <c:v>0.66666666666666663</c:v>
              </c:pt>
              <c:pt idx="7">
                <c:v>0.77777777777777968</c:v>
              </c:pt>
              <c:pt idx="8">
                <c:v>0.5</c:v>
              </c:pt>
              <c:pt idx="9">
                <c:v>0.33333333333333298</c:v>
              </c:pt>
              <c:pt idx="10">
                <c:v>0</c:v>
              </c:pt>
              <c:pt idx="11">
                <c:v>0</c:v>
              </c:pt>
              <c:pt idx="12">
                <c:v>0</c:v>
              </c:pt>
              <c:pt idx="13">
                <c:v>0</c:v>
              </c:pt>
              <c:pt idx="14">
                <c:v>0</c:v>
              </c:pt>
              <c:pt idx="15">
                <c:v>0</c:v>
              </c:pt>
              <c:pt idx="16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942B-43EB-904C-B97F768B20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8196168"/>
        <c:axId val="438196560"/>
      </c:barChart>
      <c:catAx>
        <c:axId val="438196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381965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8196560"/>
        <c:scaling>
          <c:orientation val="minMax"/>
          <c:max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438196168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122" footer="0.4921259845000012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0000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5EDF-42FC-AA37-0839BF586338}"/>
              </c:ext>
            </c:extLst>
          </c:dP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2-5EDF-42FC-AA37-0839BF586338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noFill/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4-5EDF-42FC-AA37-0839BF586338}"/>
              </c:ext>
            </c:extLst>
          </c:dPt>
          <c:val>
            <c:numLit>
              <c:formatCode>General</c:formatCode>
              <c:ptCount val="1"/>
              <c:pt idx="0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5-5EDF-42FC-AA37-0839BF5863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411287608"/>
        <c:axId val="411288000"/>
      </c:barChart>
      <c:catAx>
        <c:axId val="411287608"/>
        <c:scaling>
          <c:orientation val="minMax"/>
        </c:scaling>
        <c:delete val="1"/>
        <c:axPos val="l"/>
        <c:majorTickMark val="out"/>
        <c:minorTickMark val="none"/>
        <c:tickLblPos val="none"/>
        <c:crossAx val="411288000"/>
        <c:crosses val="autoZero"/>
        <c:auto val="1"/>
        <c:lblAlgn val="ctr"/>
        <c:lblOffset val="100"/>
        <c:noMultiLvlLbl val="0"/>
      </c:catAx>
      <c:valAx>
        <c:axId val="4112880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4112876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5000000000000577" r="0.75000000000000577" t="0.98425196899999956" header="0.49212598450000289" footer="0.49212598450000289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0000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AA8F-4C16-8AE9-BB8E6DD95E87}"/>
              </c:ext>
            </c:extLst>
          </c:dP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2-AA8F-4C16-8AE9-BB8E6DD95E87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noFill/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4-AA8F-4C16-8AE9-BB8E6DD95E87}"/>
              </c:ext>
            </c:extLst>
          </c:dPt>
          <c:val>
            <c:numLit>
              <c:formatCode>General</c:formatCode>
              <c:ptCount val="1"/>
              <c:pt idx="0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5-AA8F-4C16-8AE9-BB8E6DD95E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411288784"/>
        <c:axId val="411289176"/>
      </c:barChart>
      <c:catAx>
        <c:axId val="411288784"/>
        <c:scaling>
          <c:orientation val="minMax"/>
        </c:scaling>
        <c:delete val="1"/>
        <c:axPos val="l"/>
        <c:majorTickMark val="out"/>
        <c:minorTickMark val="none"/>
        <c:tickLblPos val="none"/>
        <c:crossAx val="411289176"/>
        <c:crosses val="autoZero"/>
        <c:auto val="1"/>
        <c:lblAlgn val="ctr"/>
        <c:lblOffset val="100"/>
        <c:noMultiLvlLbl val="0"/>
      </c:catAx>
      <c:valAx>
        <c:axId val="41128917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4112887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5000000000000577" r="0.75000000000000577" t="0.98425196899999956" header="0.49212598450000289" footer="0.49212598450000289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0000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0F8A-4479-920F-AA06C817ACBE}"/>
              </c:ext>
            </c:extLst>
          </c:dP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2-0F8A-4479-920F-AA06C817ACBE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noFill/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4-0F8A-4479-920F-AA06C817ACBE}"/>
              </c:ext>
            </c:extLst>
          </c:dPt>
          <c:val>
            <c:numLit>
              <c:formatCode>General</c:formatCode>
              <c:ptCount val="1"/>
              <c:pt idx="0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5-0F8A-4479-920F-AA06C817AC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91723672"/>
        <c:axId val="191724064"/>
      </c:barChart>
      <c:catAx>
        <c:axId val="191723672"/>
        <c:scaling>
          <c:orientation val="minMax"/>
        </c:scaling>
        <c:delete val="1"/>
        <c:axPos val="l"/>
        <c:majorTickMark val="out"/>
        <c:minorTickMark val="none"/>
        <c:tickLblPos val="none"/>
        <c:crossAx val="191724064"/>
        <c:crosses val="autoZero"/>
        <c:auto val="1"/>
        <c:lblAlgn val="ctr"/>
        <c:lblOffset val="100"/>
        <c:noMultiLvlLbl val="0"/>
      </c:catAx>
      <c:valAx>
        <c:axId val="19172406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91723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5000000000000577" r="0.75000000000000577" t="0.98425196899999956" header="0.49212598450000289" footer="0.49212598450000289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0000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AD21-4E0C-979B-974EDD22A3F4}"/>
              </c:ext>
            </c:extLst>
          </c:dP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2-AD21-4E0C-979B-974EDD22A3F4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noFill/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04-AD21-4E0C-979B-974EDD22A3F4}"/>
              </c:ext>
            </c:extLst>
          </c:dPt>
          <c:val>
            <c:numLit>
              <c:formatCode>General</c:formatCode>
              <c:ptCount val="1"/>
              <c:pt idx="0">
                <c:v>1</c:v>
              </c:pt>
            </c:numLit>
          </c:val>
          <c:extLst>
            <c:ext xmlns:c16="http://schemas.microsoft.com/office/drawing/2014/chart" uri="{C3380CC4-5D6E-409C-BE32-E72D297353CC}">
              <c16:uniqueId val="{00000005-AD21-4E0C-979B-974EDD22A3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436199624"/>
        <c:axId val="436200016"/>
      </c:barChart>
      <c:catAx>
        <c:axId val="436199624"/>
        <c:scaling>
          <c:orientation val="minMax"/>
        </c:scaling>
        <c:delete val="1"/>
        <c:axPos val="l"/>
        <c:majorTickMark val="out"/>
        <c:minorTickMark val="none"/>
        <c:tickLblPos val="none"/>
        <c:crossAx val="436200016"/>
        <c:crosses val="autoZero"/>
        <c:auto val="1"/>
        <c:lblAlgn val="ctr"/>
        <c:lblOffset val="100"/>
        <c:noMultiLvlLbl val="0"/>
      </c:catAx>
      <c:valAx>
        <c:axId val="43620001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4361996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6350">
      <a:noFill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5000000000000577" r="0.75000000000000577" t="0.98425196899999956" header="0.49212598450000289" footer="0.49212598450000289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4048125</xdr:colOff>
      <xdr:row>0</xdr:row>
      <xdr:rowOff>0</xdr:rowOff>
    </xdr:from>
    <xdr:to>
      <xdr:col>20</xdr:col>
      <xdr:colOff>266700</xdr:colOff>
      <xdr:row>0</xdr:row>
      <xdr:rowOff>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29</xdr:row>
      <xdr:rowOff>0</xdr:rowOff>
    </xdr:from>
    <xdr:to>
      <xdr:col>10</xdr:col>
      <xdr:colOff>209550</xdr:colOff>
      <xdr:row>29</xdr:row>
      <xdr:rowOff>0</xdr:rowOff>
    </xdr:to>
    <xdr:graphicFrame macro="">
      <xdr:nvGraphicFramePr>
        <xdr:cNvPr id="3" name="Graphique 7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0</xdr:colOff>
      <xdr:row>29</xdr:row>
      <xdr:rowOff>0</xdr:rowOff>
    </xdr:from>
    <xdr:to>
      <xdr:col>10</xdr:col>
      <xdr:colOff>219075</xdr:colOff>
      <xdr:row>29</xdr:row>
      <xdr:rowOff>0</xdr:rowOff>
    </xdr:to>
    <xdr:graphicFrame macro="">
      <xdr:nvGraphicFramePr>
        <xdr:cNvPr id="4" name="Graphique 9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41</xdr:row>
      <xdr:rowOff>0</xdr:rowOff>
    </xdr:from>
    <xdr:to>
      <xdr:col>10</xdr:col>
      <xdr:colOff>209550</xdr:colOff>
      <xdr:row>41</xdr:row>
      <xdr:rowOff>0</xdr:rowOff>
    </xdr:to>
    <xdr:graphicFrame macro="">
      <xdr:nvGraphicFramePr>
        <xdr:cNvPr id="5" name="Graphique 7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41</xdr:row>
      <xdr:rowOff>0</xdr:rowOff>
    </xdr:from>
    <xdr:to>
      <xdr:col>10</xdr:col>
      <xdr:colOff>219075</xdr:colOff>
      <xdr:row>41</xdr:row>
      <xdr:rowOff>0</xdr:rowOff>
    </xdr:to>
    <xdr:graphicFrame macro="">
      <xdr:nvGraphicFramePr>
        <xdr:cNvPr id="6" name="Graphique 9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B138"/>
  <sheetViews>
    <sheetView showGridLines="0" tabSelected="1" topLeftCell="B1" zoomScale="90" zoomScaleNormal="90" workbookViewId="0">
      <selection activeCell="D77" sqref="D77:H80"/>
    </sheetView>
  </sheetViews>
  <sheetFormatPr baseColWidth="10" defaultColWidth="11.42578125" defaultRowHeight="5.65" customHeight="1" x14ac:dyDescent="0.25"/>
  <cols>
    <col min="1" max="1" width="8.140625" style="10" customWidth="1"/>
    <col min="2" max="2" width="68" style="45" customWidth="1"/>
    <col min="3" max="3" width="70.5703125" style="10" customWidth="1"/>
    <col min="4" max="4" width="6.7109375" style="9" customWidth="1"/>
    <col min="5" max="8" width="4.85546875" style="9" customWidth="1"/>
    <col min="9" max="9" width="4.42578125" style="1" customWidth="1"/>
    <col min="10" max="10" width="5.28515625" style="2" customWidth="1"/>
    <col min="11" max="11" width="22.140625" style="3" bestFit="1" customWidth="1"/>
    <col min="12" max="12" width="7.28515625" style="4" bestFit="1" customWidth="1"/>
    <col min="13" max="13" width="7.5703125" style="5" bestFit="1" customWidth="1"/>
    <col min="14" max="14" width="8.42578125" style="64" bestFit="1" customWidth="1"/>
    <col min="15" max="15" width="8.85546875" style="65" bestFit="1" customWidth="1"/>
    <col min="16" max="16" width="9.85546875" style="65" bestFit="1" customWidth="1"/>
    <col min="17" max="17" width="5.42578125" style="66" customWidth="1"/>
    <col min="18" max="18" width="6" style="66" customWidth="1"/>
    <col min="19" max="19" width="5.85546875" style="4" customWidth="1"/>
    <col min="20" max="20" width="11.42578125" style="6"/>
    <col min="21" max="22" width="11.42578125" style="7"/>
    <col min="23" max="23" width="6.28515625" style="7" customWidth="1"/>
    <col min="24" max="28" width="11.42578125" style="7"/>
    <col min="29" max="16384" width="11.42578125" style="10"/>
  </cols>
  <sheetData>
    <row r="1" spans="1:21" ht="12.75" x14ac:dyDescent="0.2">
      <c r="A1" s="158" t="s">
        <v>0</v>
      </c>
      <c r="B1" s="158"/>
      <c r="C1" s="158"/>
      <c r="D1" s="158"/>
      <c r="E1" s="158"/>
      <c r="F1" s="158"/>
      <c r="G1" s="158"/>
      <c r="H1" s="158"/>
    </row>
    <row r="2" spans="1:21" ht="12.75" x14ac:dyDescent="0.25">
      <c r="A2" s="154" t="s">
        <v>1</v>
      </c>
      <c r="B2" s="154"/>
      <c r="C2" s="159" t="s">
        <v>2</v>
      </c>
      <c r="D2" s="160"/>
      <c r="E2" s="160"/>
      <c r="F2" s="160"/>
      <c r="G2" s="160"/>
      <c r="H2" s="161"/>
    </row>
    <row r="3" spans="1:21" ht="12.75" x14ac:dyDescent="0.25">
      <c r="A3" s="154" t="s">
        <v>3</v>
      </c>
      <c r="B3" s="154"/>
      <c r="C3" s="162" t="s">
        <v>4</v>
      </c>
      <c r="D3" s="162"/>
      <c r="E3" s="162"/>
      <c r="F3" s="162"/>
      <c r="G3" s="162"/>
      <c r="H3" s="162"/>
    </row>
    <row r="4" spans="1:21" ht="12.75" x14ac:dyDescent="0.25">
      <c r="A4" s="154" t="s">
        <v>5</v>
      </c>
      <c r="B4" s="154"/>
      <c r="C4" s="155"/>
      <c r="D4" s="156"/>
      <c r="E4" s="156"/>
      <c r="F4" s="156"/>
      <c r="G4" s="156"/>
      <c r="H4" s="157"/>
    </row>
    <row r="5" spans="1:21" ht="12.75" x14ac:dyDescent="0.25">
      <c r="A5" s="154" t="s">
        <v>6</v>
      </c>
      <c r="B5" s="154"/>
      <c r="C5" s="155"/>
      <c r="D5" s="156"/>
      <c r="E5" s="156"/>
      <c r="F5" s="156"/>
      <c r="G5" s="156"/>
      <c r="H5" s="157"/>
    </row>
    <row r="6" spans="1:21" ht="12.75" x14ac:dyDescent="0.25">
      <c r="A6" s="154" t="s">
        <v>7</v>
      </c>
      <c r="B6" s="154"/>
      <c r="C6" s="155"/>
      <c r="D6" s="156"/>
      <c r="E6" s="156"/>
      <c r="F6" s="156"/>
      <c r="G6" s="156"/>
      <c r="H6" s="157"/>
    </row>
    <row r="7" spans="1:21" ht="12.75" x14ac:dyDescent="0.25">
      <c r="A7" s="154" t="s">
        <v>8</v>
      </c>
      <c r="B7" s="154"/>
      <c r="C7" s="155"/>
      <c r="D7" s="156"/>
      <c r="E7" s="156"/>
      <c r="F7" s="156"/>
      <c r="G7" s="156"/>
      <c r="H7" s="157"/>
    </row>
    <row r="8" spans="1:21" ht="15.75" x14ac:dyDescent="0.25">
      <c r="A8" s="154" t="s">
        <v>9</v>
      </c>
      <c r="B8" s="154"/>
      <c r="C8" s="163"/>
      <c r="D8" s="164"/>
      <c r="E8" s="164"/>
      <c r="F8" s="164"/>
      <c r="G8" s="164"/>
      <c r="H8" s="165"/>
    </row>
    <row r="9" spans="1:21" ht="16.5" thickBot="1" x14ac:dyDescent="0.3">
      <c r="A9" s="148" t="s">
        <v>10</v>
      </c>
      <c r="B9" s="148"/>
      <c r="C9" s="149"/>
      <c r="D9" s="92"/>
      <c r="E9" s="92"/>
      <c r="F9" s="92"/>
      <c r="G9" s="92"/>
      <c r="H9" s="93"/>
      <c r="M9" s="8"/>
      <c r="S9" s="9"/>
      <c r="T9" s="10"/>
      <c r="U9" s="10"/>
    </row>
    <row r="10" spans="1:21" ht="13.5" thickBot="1" x14ac:dyDescent="0.3">
      <c r="A10" s="150"/>
      <c r="B10" s="150"/>
      <c r="C10" s="150"/>
      <c r="D10" s="150"/>
      <c r="E10" s="150"/>
      <c r="F10" s="150"/>
      <c r="G10" s="150"/>
      <c r="H10" s="150"/>
      <c r="M10" s="8"/>
      <c r="S10" s="9"/>
      <c r="T10" s="10"/>
      <c r="U10" s="10"/>
    </row>
    <row r="11" spans="1:21" ht="12.75" x14ac:dyDescent="0.25">
      <c r="A11" s="151" t="s">
        <v>11</v>
      </c>
      <c r="B11" s="152"/>
      <c r="C11" s="152"/>
      <c r="D11" s="152"/>
      <c r="E11" s="152"/>
      <c r="F11" s="152"/>
      <c r="G11" s="152"/>
      <c r="H11" s="153"/>
      <c r="M11" s="8"/>
      <c r="S11" s="9"/>
      <c r="T11" s="10"/>
      <c r="U11" s="10"/>
    </row>
    <row r="12" spans="1:21" ht="12.75" x14ac:dyDescent="0.25">
      <c r="A12" s="135"/>
      <c r="B12" s="136"/>
      <c r="C12" s="136"/>
      <c r="D12" s="136"/>
      <c r="E12" s="136"/>
      <c r="F12" s="136"/>
      <c r="G12" s="136"/>
      <c r="H12" s="137"/>
      <c r="M12" s="8"/>
      <c r="S12" s="9"/>
      <c r="T12" s="10"/>
      <c r="U12" s="10"/>
    </row>
    <row r="13" spans="1:21" ht="12.75" x14ac:dyDescent="0.25">
      <c r="A13" s="138"/>
      <c r="B13" s="139"/>
      <c r="C13" s="139"/>
      <c r="D13" s="139"/>
      <c r="E13" s="139"/>
      <c r="F13" s="139"/>
      <c r="G13" s="139"/>
      <c r="H13" s="140"/>
      <c r="M13" s="8"/>
      <c r="S13" s="9"/>
      <c r="T13" s="10"/>
      <c r="U13" s="10"/>
    </row>
    <row r="14" spans="1:21" ht="12.75" x14ac:dyDescent="0.25">
      <c r="A14" s="138"/>
      <c r="B14" s="139"/>
      <c r="C14" s="139"/>
      <c r="D14" s="139"/>
      <c r="E14" s="139"/>
      <c r="F14" s="139"/>
      <c r="G14" s="139"/>
      <c r="H14" s="140"/>
      <c r="M14" s="8"/>
      <c r="S14" s="9"/>
      <c r="T14" s="10"/>
      <c r="U14" s="10"/>
    </row>
    <row r="15" spans="1:21" ht="12.75" x14ac:dyDescent="0.25">
      <c r="A15" s="138"/>
      <c r="B15" s="139"/>
      <c r="C15" s="139"/>
      <c r="D15" s="139"/>
      <c r="E15" s="139"/>
      <c r="F15" s="139"/>
      <c r="G15" s="139"/>
      <c r="H15" s="140"/>
      <c r="M15" s="8"/>
      <c r="S15" s="9"/>
      <c r="T15" s="10"/>
      <c r="U15" s="10"/>
    </row>
    <row r="16" spans="1:21" ht="12.75" x14ac:dyDescent="0.25">
      <c r="A16" s="138"/>
      <c r="B16" s="139"/>
      <c r="C16" s="139"/>
      <c r="D16" s="139"/>
      <c r="E16" s="139"/>
      <c r="F16" s="139"/>
      <c r="G16" s="139"/>
      <c r="H16" s="140"/>
      <c r="M16" s="8"/>
      <c r="S16" s="9"/>
      <c r="T16" s="10"/>
      <c r="U16" s="10"/>
    </row>
    <row r="17" spans="1:23" ht="12.75" x14ac:dyDescent="0.25">
      <c r="A17" s="138"/>
      <c r="B17" s="139"/>
      <c r="C17" s="139"/>
      <c r="D17" s="139"/>
      <c r="E17" s="139"/>
      <c r="F17" s="139"/>
      <c r="G17" s="139"/>
      <c r="H17" s="140"/>
      <c r="K17" s="11"/>
      <c r="M17" s="12"/>
      <c r="S17" s="13"/>
      <c r="T17" s="14"/>
      <c r="U17" s="10"/>
    </row>
    <row r="18" spans="1:23" ht="13.5" thickBot="1" x14ac:dyDescent="0.3">
      <c r="A18" s="141"/>
      <c r="B18" s="142"/>
      <c r="C18" s="142"/>
      <c r="D18" s="142"/>
      <c r="E18" s="142"/>
      <c r="F18" s="142"/>
      <c r="G18" s="142"/>
      <c r="H18" s="143"/>
      <c r="K18" s="11"/>
      <c r="L18" s="9"/>
      <c r="M18" s="12"/>
      <c r="S18" s="13"/>
      <c r="T18" s="14"/>
      <c r="U18" s="10"/>
    </row>
    <row r="19" spans="1:23" ht="12.75" x14ac:dyDescent="0.25">
      <c r="A19" s="15"/>
      <c r="B19" s="15"/>
      <c r="C19" s="15"/>
      <c r="D19" s="15"/>
      <c r="E19" s="15"/>
      <c r="F19" s="15"/>
      <c r="G19" s="15"/>
      <c r="H19" s="15"/>
      <c r="J19" s="144"/>
      <c r="K19" s="144"/>
      <c r="L19" s="9"/>
      <c r="M19" s="12"/>
      <c r="S19" s="13"/>
      <c r="T19" s="14"/>
      <c r="U19" s="10"/>
    </row>
    <row r="20" spans="1:23" ht="25.5" x14ac:dyDescent="0.25">
      <c r="A20" s="145" t="s">
        <v>12</v>
      </c>
      <c r="B20" s="145"/>
      <c r="C20" s="16" t="s">
        <v>13</v>
      </c>
      <c r="D20" s="16" t="s">
        <v>14</v>
      </c>
      <c r="E20" s="17">
        <v>0</v>
      </c>
      <c r="F20" s="18">
        <v>0.33333333333333331</v>
      </c>
      <c r="G20" s="18">
        <v>0.66666666666666663</v>
      </c>
      <c r="H20" s="17" t="s">
        <v>15</v>
      </c>
      <c r="I20" s="19"/>
      <c r="J20" s="10"/>
      <c r="K20" s="20" t="s">
        <v>16</v>
      </c>
      <c r="L20" s="21" t="s">
        <v>17</v>
      </c>
      <c r="M20" s="22" t="s">
        <v>18</v>
      </c>
      <c r="N20" s="67" t="s">
        <v>17</v>
      </c>
      <c r="S20" s="13"/>
      <c r="T20" s="14"/>
      <c r="U20" s="10"/>
    </row>
    <row r="21" spans="1:23" ht="15.75" x14ac:dyDescent="0.2">
      <c r="A21" s="102" t="s">
        <v>19</v>
      </c>
      <c r="B21" s="102"/>
      <c r="C21" s="108"/>
      <c r="D21" s="102"/>
      <c r="E21" s="102"/>
      <c r="F21" s="102"/>
      <c r="G21" s="102"/>
      <c r="H21" s="102"/>
      <c r="I21" s="23"/>
      <c r="J21" s="10"/>
      <c r="K21" s="24">
        <v>0.25</v>
      </c>
      <c r="L21" s="25">
        <f>(SUM(L22:L33))</f>
        <v>0</v>
      </c>
      <c r="M21" s="26">
        <f>SUM(M22:M33)</f>
        <v>11</v>
      </c>
      <c r="N21" s="68">
        <f>SUM(N22:N33)</f>
        <v>0</v>
      </c>
      <c r="O21" s="69"/>
      <c r="P21" s="70"/>
      <c r="Q21" s="71">
        <f>SUM(Q22:Q51)</f>
        <v>0</v>
      </c>
      <c r="R21" s="72">
        <f>IF(Q21=26,1,0)</f>
        <v>0</v>
      </c>
      <c r="S21" s="13"/>
      <c r="T21" s="14"/>
      <c r="U21" s="10"/>
      <c r="W21" s="10"/>
    </row>
    <row r="22" spans="1:23" ht="27" customHeight="1" x14ac:dyDescent="0.25">
      <c r="A22" s="109" t="s">
        <v>20</v>
      </c>
      <c r="B22" s="110"/>
      <c r="C22" s="27" t="s">
        <v>21</v>
      </c>
      <c r="D22" s="28"/>
      <c r="E22" s="29"/>
      <c r="F22" s="29"/>
      <c r="G22" s="29"/>
      <c r="H22" s="29"/>
      <c r="I22" s="30" t="str">
        <f>IF(P22&gt;1,"◄",(IF(P22&lt;1,"◄","")))</f>
        <v>◄</v>
      </c>
      <c r="J22" s="10"/>
      <c r="K22" s="31">
        <v>1</v>
      </c>
      <c r="L22" s="32">
        <f>SUM(N22)</f>
        <v>0</v>
      </c>
      <c r="M22" s="33">
        <f>IF(D22&lt;&gt;"",0,K22)</f>
        <v>1</v>
      </c>
      <c r="N22" s="73">
        <f>(IF(F22&lt;&gt;"",1/3,0)+IF(G22&lt;&gt;"",2/3,0)+IF(H22&lt;&gt;"",1,0))*K$21*20*M22/SUM(M$22:M$33)</f>
        <v>0</v>
      </c>
      <c r="O22" s="69"/>
      <c r="P22" s="74">
        <f>COUNTA(D22:H22)</f>
        <v>0</v>
      </c>
      <c r="Q22" s="70">
        <f>COUNTBLANK(I22)</f>
        <v>0</v>
      </c>
      <c r="R22" s="73"/>
      <c r="S22" s="13"/>
      <c r="T22" s="14"/>
      <c r="U22" s="10"/>
      <c r="W22" s="10"/>
    </row>
    <row r="23" spans="1:23" ht="27" customHeight="1" x14ac:dyDescent="0.25">
      <c r="A23" s="109" t="s">
        <v>22</v>
      </c>
      <c r="B23" s="110"/>
      <c r="C23" s="34" t="s">
        <v>23</v>
      </c>
      <c r="D23" s="28"/>
      <c r="E23" s="29"/>
      <c r="F23" s="29"/>
      <c r="G23" s="29"/>
      <c r="H23" s="29"/>
      <c r="I23" s="30" t="str">
        <f t="shared" ref="I23:I33" si="0">IF(P23&gt;1,"◄",(IF(P23&lt;1,"◄","")))</f>
        <v>◄</v>
      </c>
      <c r="J23" s="10"/>
      <c r="K23" s="31">
        <v>1</v>
      </c>
      <c r="L23" s="32">
        <f t="shared" ref="L23:L33" si="1">SUM(N23)</f>
        <v>0</v>
      </c>
      <c r="M23" s="33">
        <f t="shared" ref="M23:M33" si="2">IF(D23&lt;&gt;"",0,K23)</f>
        <v>1</v>
      </c>
      <c r="N23" s="73">
        <f t="shared" ref="N23:N33" si="3">(IF(F23&lt;&gt;"",1/3,0)+IF(G23&lt;&gt;"",2/3,0)+IF(H23&lt;&gt;"",1,0))*K$21*20*M23/SUM(M$22:M$33)</f>
        <v>0</v>
      </c>
      <c r="O23" s="69"/>
      <c r="P23" s="74">
        <f t="shared" ref="P23:P51" si="4">COUNTA(D23:H23)</f>
        <v>0</v>
      </c>
      <c r="Q23" s="70">
        <f t="shared" ref="Q23:Q51" si="5">COUNTBLANK(I23)</f>
        <v>0</v>
      </c>
      <c r="R23" s="73"/>
      <c r="S23" s="13"/>
      <c r="T23" s="14"/>
      <c r="U23" s="10"/>
      <c r="W23" s="10"/>
    </row>
    <row r="24" spans="1:23" ht="27" customHeight="1" x14ac:dyDescent="0.25">
      <c r="A24" s="109" t="s">
        <v>24</v>
      </c>
      <c r="B24" s="110"/>
      <c r="C24" s="130" t="s">
        <v>25</v>
      </c>
      <c r="D24" s="29"/>
      <c r="E24" s="29"/>
      <c r="F24" s="29"/>
      <c r="G24" s="29"/>
      <c r="H24" s="29"/>
      <c r="I24" s="30" t="str">
        <f t="shared" si="0"/>
        <v>◄</v>
      </c>
      <c r="J24" s="10"/>
      <c r="K24" s="31">
        <v>1</v>
      </c>
      <c r="L24" s="32">
        <f t="shared" si="1"/>
        <v>0</v>
      </c>
      <c r="M24" s="33">
        <f t="shared" si="2"/>
        <v>1</v>
      </c>
      <c r="N24" s="73">
        <f t="shared" si="3"/>
        <v>0</v>
      </c>
      <c r="O24" s="69"/>
      <c r="P24" s="74">
        <f t="shared" si="4"/>
        <v>0</v>
      </c>
      <c r="Q24" s="70">
        <f t="shared" si="5"/>
        <v>0</v>
      </c>
      <c r="R24" s="73"/>
      <c r="S24" s="13"/>
      <c r="T24" s="14"/>
      <c r="U24" s="10"/>
      <c r="W24" s="10"/>
    </row>
    <row r="25" spans="1:23" ht="27" customHeight="1" x14ac:dyDescent="0.25">
      <c r="A25" s="109" t="s">
        <v>26</v>
      </c>
      <c r="B25" s="110"/>
      <c r="C25" s="131"/>
      <c r="D25" s="29"/>
      <c r="E25" s="29"/>
      <c r="F25" s="29"/>
      <c r="G25" s="29"/>
      <c r="H25" s="29"/>
      <c r="I25" s="30" t="str">
        <f t="shared" si="0"/>
        <v>◄</v>
      </c>
      <c r="J25" s="10"/>
      <c r="K25" s="31">
        <v>1</v>
      </c>
      <c r="L25" s="32">
        <f t="shared" si="1"/>
        <v>0</v>
      </c>
      <c r="M25" s="33">
        <f t="shared" si="2"/>
        <v>1</v>
      </c>
      <c r="N25" s="73">
        <f t="shared" si="3"/>
        <v>0</v>
      </c>
      <c r="O25" s="69"/>
      <c r="P25" s="74">
        <f t="shared" si="4"/>
        <v>0</v>
      </c>
      <c r="Q25" s="70">
        <f t="shared" si="5"/>
        <v>0</v>
      </c>
      <c r="R25" s="73"/>
      <c r="S25" s="13"/>
      <c r="T25" s="14"/>
      <c r="U25" s="10"/>
      <c r="W25" s="10"/>
    </row>
    <row r="26" spans="1:23" ht="27" customHeight="1" x14ac:dyDescent="0.25">
      <c r="A26" s="114" t="s">
        <v>27</v>
      </c>
      <c r="B26" s="115"/>
      <c r="C26" s="34" t="s">
        <v>28</v>
      </c>
      <c r="D26" s="28"/>
      <c r="E26" s="29"/>
      <c r="F26" s="29"/>
      <c r="G26" s="29"/>
      <c r="H26" s="29"/>
      <c r="I26" s="30" t="str">
        <f t="shared" si="0"/>
        <v>◄</v>
      </c>
      <c r="J26" s="10"/>
      <c r="K26" s="31">
        <v>1</v>
      </c>
      <c r="L26" s="32">
        <f t="shared" si="1"/>
        <v>0</v>
      </c>
      <c r="M26" s="33">
        <f t="shared" si="2"/>
        <v>1</v>
      </c>
      <c r="N26" s="73">
        <f t="shared" si="3"/>
        <v>0</v>
      </c>
      <c r="O26" s="69"/>
      <c r="P26" s="74">
        <f t="shared" si="4"/>
        <v>0</v>
      </c>
      <c r="Q26" s="70">
        <f t="shared" si="5"/>
        <v>0</v>
      </c>
      <c r="R26" s="73"/>
      <c r="S26" s="13"/>
      <c r="T26" s="14"/>
      <c r="U26" s="10"/>
      <c r="W26" s="10"/>
    </row>
    <row r="27" spans="1:23" ht="27" customHeight="1" x14ac:dyDescent="0.25">
      <c r="A27" s="118"/>
      <c r="B27" s="119"/>
      <c r="C27" s="27" t="s">
        <v>29</v>
      </c>
      <c r="D27" s="28"/>
      <c r="E27" s="29"/>
      <c r="F27" s="29"/>
      <c r="G27" s="29"/>
      <c r="H27" s="29"/>
      <c r="I27" s="30" t="str">
        <f t="shared" si="0"/>
        <v>◄</v>
      </c>
      <c r="J27" s="10"/>
      <c r="K27" s="31">
        <v>1</v>
      </c>
      <c r="L27" s="32">
        <f t="shared" si="1"/>
        <v>0</v>
      </c>
      <c r="M27" s="33">
        <f t="shared" si="2"/>
        <v>1</v>
      </c>
      <c r="N27" s="73">
        <f t="shared" si="3"/>
        <v>0</v>
      </c>
      <c r="O27" s="69"/>
      <c r="P27" s="74">
        <f t="shared" si="4"/>
        <v>0</v>
      </c>
      <c r="Q27" s="70">
        <f t="shared" si="5"/>
        <v>0</v>
      </c>
      <c r="R27" s="73"/>
      <c r="S27" s="13"/>
      <c r="T27" s="14"/>
      <c r="U27" s="10"/>
      <c r="W27" s="10"/>
    </row>
    <row r="28" spans="1:23" ht="27" customHeight="1" x14ac:dyDescent="0.25">
      <c r="A28" s="109" t="s">
        <v>30</v>
      </c>
      <c r="B28" s="132"/>
      <c r="C28" s="133" t="s">
        <v>31</v>
      </c>
      <c r="D28" s="126"/>
      <c r="E28" s="126"/>
      <c r="F28" s="126"/>
      <c r="G28" s="126"/>
      <c r="H28" s="126"/>
      <c r="I28" s="128" t="str">
        <f t="shared" si="0"/>
        <v>◄</v>
      </c>
      <c r="J28" s="10"/>
      <c r="K28" s="146">
        <v>1</v>
      </c>
      <c r="L28" s="120">
        <f t="shared" si="1"/>
        <v>0</v>
      </c>
      <c r="M28" s="122">
        <f t="shared" si="2"/>
        <v>1</v>
      </c>
      <c r="N28" s="123">
        <f t="shared" si="3"/>
        <v>0</v>
      </c>
      <c r="O28" s="69"/>
      <c r="P28" s="124">
        <f>COUNTA(D28:H29)</f>
        <v>0</v>
      </c>
      <c r="Q28" s="125">
        <f t="shared" si="5"/>
        <v>0</v>
      </c>
      <c r="R28" s="73"/>
      <c r="S28" s="13"/>
      <c r="T28" s="14"/>
      <c r="U28" s="10"/>
      <c r="W28" s="10"/>
    </row>
    <row r="29" spans="1:23" ht="27" customHeight="1" x14ac:dyDescent="0.25">
      <c r="A29" s="109" t="s">
        <v>32</v>
      </c>
      <c r="B29" s="110"/>
      <c r="C29" s="134"/>
      <c r="D29" s="127"/>
      <c r="E29" s="127"/>
      <c r="F29" s="127"/>
      <c r="G29" s="127"/>
      <c r="H29" s="127"/>
      <c r="I29" s="129"/>
      <c r="J29" s="10"/>
      <c r="K29" s="147"/>
      <c r="L29" s="121"/>
      <c r="M29" s="122"/>
      <c r="N29" s="123"/>
      <c r="O29" s="69"/>
      <c r="P29" s="124"/>
      <c r="Q29" s="125"/>
      <c r="R29" s="73"/>
      <c r="S29" s="13"/>
      <c r="T29" s="14"/>
      <c r="U29" s="10"/>
      <c r="W29" s="10"/>
    </row>
    <row r="30" spans="1:23" ht="27" customHeight="1" x14ac:dyDescent="0.25">
      <c r="A30" s="109" t="s">
        <v>33</v>
      </c>
      <c r="B30" s="110"/>
      <c r="C30" s="27" t="s">
        <v>34</v>
      </c>
      <c r="D30" s="28"/>
      <c r="E30" s="29"/>
      <c r="F30" s="29"/>
      <c r="G30" s="29"/>
      <c r="H30" s="29"/>
      <c r="I30" s="30" t="str">
        <f t="shared" si="0"/>
        <v>◄</v>
      </c>
      <c r="J30" s="10"/>
      <c r="K30" s="31">
        <v>1</v>
      </c>
      <c r="L30" s="32">
        <f t="shared" si="1"/>
        <v>0</v>
      </c>
      <c r="M30" s="33">
        <f t="shared" si="2"/>
        <v>1</v>
      </c>
      <c r="N30" s="73">
        <f t="shared" si="3"/>
        <v>0</v>
      </c>
      <c r="O30" s="69"/>
      <c r="P30" s="74">
        <f t="shared" si="4"/>
        <v>0</v>
      </c>
      <c r="Q30" s="70">
        <f t="shared" si="5"/>
        <v>0</v>
      </c>
      <c r="R30" s="73"/>
      <c r="S30" s="13"/>
      <c r="T30" s="14"/>
      <c r="U30" s="10"/>
      <c r="W30" s="10"/>
    </row>
    <row r="31" spans="1:23" ht="27" customHeight="1" x14ac:dyDescent="0.25">
      <c r="A31" s="109" t="s">
        <v>35</v>
      </c>
      <c r="B31" s="110"/>
      <c r="C31" s="35" t="s">
        <v>36</v>
      </c>
      <c r="D31" s="28"/>
      <c r="E31" s="29"/>
      <c r="F31" s="29"/>
      <c r="G31" s="29"/>
      <c r="H31" s="29"/>
      <c r="I31" s="30" t="str">
        <f t="shared" si="0"/>
        <v>◄</v>
      </c>
      <c r="J31" s="10"/>
      <c r="K31" s="31">
        <v>1</v>
      </c>
      <c r="L31" s="32">
        <f t="shared" si="1"/>
        <v>0</v>
      </c>
      <c r="M31" s="33">
        <f t="shared" si="2"/>
        <v>1</v>
      </c>
      <c r="N31" s="73">
        <f t="shared" si="3"/>
        <v>0</v>
      </c>
      <c r="O31" s="69"/>
      <c r="P31" s="74">
        <f t="shared" si="4"/>
        <v>0</v>
      </c>
      <c r="Q31" s="70">
        <f t="shared" si="5"/>
        <v>0</v>
      </c>
      <c r="R31" s="73"/>
      <c r="S31" s="13"/>
      <c r="T31" s="14"/>
      <c r="U31" s="10"/>
      <c r="W31" s="10"/>
    </row>
    <row r="32" spans="1:23" ht="27" customHeight="1" x14ac:dyDescent="0.25">
      <c r="A32" s="109" t="s">
        <v>37</v>
      </c>
      <c r="B32" s="110"/>
      <c r="C32" s="27" t="s">
        <v>38</v>
      </c>
      <c r="D32" s="28"/>
      <c r="E32" s="29"/>
      <c r="F32" s="29"/>
      <c r="G32" s="29"/>
      <c r="H32" s="29"/>
      <c r="I32" s="30" t="str">
        <f t="shared" si="0"/>
        <v>◄</v>
      </c>
      <c r="J32" s="10"/>
      <c r="K32" s="31">
        <v>1</v>
      </c>
      <c r="L32" s="32">
        <f t="shared" si="1"/>
        <v>0</v>
      </c>
      <c r="M32" s="33">
        <f t="shared" si="2"/>
        <v>1</v>
      </c>
      <c r="N32" s="73">
        <f t="shared" si="3"/>
        <v>0</v>
      </c>
      <c r="O32" s="69"/>
      <c r="P32" s="74">
        <f t="shared" si="4"/>
        <v>0</v>
      </c>
      <c r="Q32" s="70">
        <f t="shared" si="5"/>
        <v>0</v>
      </c>
      <c r="R32" s="73"/>
      <c r="S32" s="13"/>
      <c r="T32" s="14"/>
      <c r="U32" s="10"/>
      <c r="W32" s="10"/>
    </row>
    <row r="33" spans="1:23" ht="27" customHeight="1" x14ac:dyDescent="0.25">
      <c r="A33" s="109" t="s">
        <v>39</v>
      </c>
      <c r="B33" s="110"/>
      <c r="C33" s="34" t="s">
        <v>40</v>
      </c>
      <c r="D33" s="28"/>
      <c r="E33" s="29"/>
      <c r="F33" s="29"/>
      <c r="G33" s="29"/>
      <c r="H33" s="29"/>
      <c r="I33" s="30" t="str">
        <f t="shared" si="0"/>
        <v>◄</v>
      </c>
      <c r="J33" s="10"/>
      <c r="K33" s="31">
        <v>1</v>
      </c>
      <c r="L33" s="32">
        <f t="shared" si="1"/>
        <v>0</v>
      </c>
      <c r="M33" s="33">
        <f t="shared" si="2"/>
        <v>1</v>
      </c>
      <c r="N33" s="73">
        <f t="shared" si="3"/>
        <v>0</v>
      </c>
      <c r="O33" s="69"/>
      <c r="P33" s="74">
        <f t="shared" si="4"/>
        <v>0</v>
      </c>
      <c r="Q33" s="70">
        <f t="shared" si="5"/>
        <v>0</v>
      </c>
      <c r="R33" s="73"/>
      <c r="S33" s="13"/>
      <c r="T33" s="14"/>
      <c r="U33" s="10"/>
      <c r="W33" s="10"/>
    </row>
    <row r="34" spans="1:23" s="7" customFormat="1" ht="15.75" x14ac:dyDescent="0.2">
      <c r="A34" s="111" t="s">
        <v>41</v>
      </c>
      <c r="B34" s="112"/>
      <c r="C34" s="112"/>
      <c r="D34" s="112"/>
      <c r="E34" s="112"/>
      <c r="F34" s="112"/>
      <c r="G34" s="112"/>
      <c r="H34" s="113"/>
      <c r="I34" s="23"/>
      <c r="J34" s="10"/>
      <c r="K34" s="24">
        <v>0.25</v>
      </c>
      <c r="L34" s="25">
        <f>(SUM(L35:L41))</f>
        <v>0</v>
      </c>
      <c r="M34" s="26">
        <f>SUM(M35:M41)</f>
        <v>7</v>
      </c>
      <c r="N34" s="68">
        <f>SUM(N35:N41)</f>
        <v>0</v>
      </c>
      <c r="O34" s="69"/>
      <c r="P34" s="74"/>
      <c r="Q34" s="70"/>
      <c r="R34" s="73"/>
      <c r="S34" s="13"/>
      <c r="T34" s="14"/>
      <c r="U34" s="10"/>
      <c r="W34" s="10"/>
    </row>
    <row r="35" spans="1:23" s="7" customFormat="1" ht="27" customHeight="1" x14ac:dyDescent="0.25">
      <c r="A35" s="114" t="s">
        <v>42</v>
      </c>
      <c r="B35" s="115"/>
      <c r="C35" s="27" t="s">
        <v>43</v>
      </c>
      <c r="D35" s="28"/>
      <c r="E35" s="29"/>
      <c r="F35" s="29"/>
      <c r="G35" s="29"/>
      <c r="H35" s="29"/>
      <c r="I35" s="30" t="str">
        <f>IF(P35&gt;1,"◄",(IF(P35&lt;1,"◄","")))</f>
        <v>◄</v>
      </c>
      <c r="J35" s="10"/>
      <c r="K35" s="31">
        <v>1</v>
      </c>
      <c r="L35" s="32">
        <f>SUM(N35)</f>
        <v>0</v>
      </c>
      <c r="M35" s="33">
        <f>IF(D35&lt;&gt;"",0,K35)</f>
        <v>1</v>
      </c>
      <c r="N35" s="73">
        <f t="shared" ref="N35:N41" si="6">(IF(F35&lt;&gt;"",1/3,0)+IF(G35&lt;&gt;"",2/3,0)+IF(H35&lt;&gt;"",1,0))*K$34*20*M35/SUM(M$35:M$41)</f>
        <v>0</v>
      </c>
      <c r="O35" s="69"/>
      <c r="P35" s="74">
        <f t="shared" si="4"/>
        <v>0</v>
      </c>
      <c r="Q35" s="70">
        <f t="shared" si="5"/>
        <v>0</v>
      </c>
      <c r="R35" s="66"/>
      <c r="S35" s="13"/>
      <c r="T35" s="14"/>
      <c r="U35" s="10"/>
      <c r="W35" s="10"/>
    </row>
    <row r="36" spans="1:23" s="7" customFormat="1" ht="27" customHeight="1" x14ac:dyDescent="0.25">
      <c r="A36" s="116"/>
      <c r="B36" s="117"/>
      <c r="C36" s="34" t="s">
        <v>44</v>
      </c>
      <c r="D36" s="28"/>
      <c r="E36" s="29"/>
      <c r="F36" s="29"/>
      <c r="G36" s="29"/>
      <c r="H36" s="29"/>
      <c r="I36" s="30" t="str">
        <f t="shared" ref="I36:I41" si="7">IF(P36&gt;1,"◄",(IF(P36&lt;1,"◄","")))</f>
        <v>◄</v>
      </c>
      <c r="J36" s="10"/>
      <c r="K36" s="31">
        <v>1</v>
      </c>
      <c r="L36" s="32">
        <f t="shared" ref="L36:L41" si="8">SUM(N36)</f>
        <v>0</v>
      </c>
      <c r="M36" s="33">
        <f t="shared" ref="M36:M41" si="9">IF(D36&lt;&gt;"",0,K36)</f>
        <v>1</v>
      </c>
      <c r="N36" s="73">
        <f t="shared" si="6"/>
        <v>0</v>
      </c>
      <c r="O36" s="69"/>
      <c r="P36" s="74">
        <f t="shared" si="4"/>
        <v>0</v>
      </c>
      <c r="Q36" s="70">
        <f t="shared" si="5"/>
        <v>0</v>
      </c>
      <c r="R36" s="66"/>
      <c r="S36" s="13"/>
      <c r="T36" s="14"/>
      <c r="U36" s="10"/>
      <c r="W36" s="10"/>
    </row>
    <row r="37" spans="1:23" s="7" customFormat="1" ht="27" customHeight="1" x14ac:dyDescent="0.25">
      <c r="A37" s="118"/>
      <c r="B37" s="119"/>
      <c r="C37" s="27" t="s">
        <v>45</v>
      </c>
      <c r="D37" s="28"/>
      <c r="E37" s="29"/>
      <c r="F37" s="29"/>
      <c r="G37" s="29"/>
      <c r="H37" s="29"/>
      <c r="I37" s="30" t="str">
        <f t="shared" si="7"/>
        <v>◄</v>
      </c>
      <c r="J37" s="10"/>
      <c r="K37" s="31">
        <v>1</v>
      </c>
      <c r="L37" s="32">
        <f t="shared" si="8"/>
        <v>0</v>
      </c>
      <c r="M37" s="33">
        <f t="shared" si="9"/>
        <v>1</v>
      </c>
      <c r="N37" s="73">
        <f t="shared" si="6"/>
        <v>0</v>
      </c>
      <c r="O37" s="69"/>
      <c r="P37" s="74">
        <f t="shared" si="4"/>
        <v>0</v>
      </c>
      <c r="Q37" s="70">
        <f t="shared" si="5"/>
        <v>0</v>
      </c>
      <c r="R37" s="66"/>
      <c r="S37" s="13"/>
      <c r="T37" s="14"/>
      <c r="U37" s="10"/>
      <c r="W37" s="10"/>
    </row>
    <row r="38" spans="1:23" s="7" customFormat="1" ht="27" customHeight="1" x14ac:dyDescent="0.25">
      <c r="A38" s="109" t="s">
        <v>46</v>
      </c>
      <c r="B38" s="110"/>
      <c r="C38" s="34" t="s">
        <v>47</v>
      </c>
      <c r="D38" s="28"/>
      <c r="E38" s="29"/>
      <c r="F38" s="29"/>
      <c r="G38" s="29"/>
      <c r="H38" s="29"/>
      <c r="I38" s="30" t="str">
        <f t="shared" si="7"/>
        <v>◄</v>
      </c>
      <c r="J38" s="10"/>
      <c r="K38" s="31">
        <v>1</v>
      </c>
      <c r="L38" s="32">
        <f t="shared" si="8"/>
        <v>0</v>
      </c>
      <c r="M38" s="33">
        <f t="shared" si="9"/>
        <v>1</v>
      </c>
      <c r="N38" s="73">
        <f t="shared" si="6"/>
        <v>0</v>
      </c>
      <c r="O38" s="69"/>
      <c r="P38" s="74">
        <f t="shared" si="4"/>
        <v>0</v>
      </c>
      <c r="Q38" s="70">
        <f t="shared" si="5"/>
        <v>0</v>
      </c>
      <c r="R38" s="66"/>
      <c r="S38" s="13"/>
      <c r="T38" s="14"/>
      <c r="U38" s="10"/>
      <c r="W38" s="10"/>
    </row>
    <row r="39" spans="1:23" s="7" customFormat="1" ht="27" customHeight="1" x14ac:dyDescent="0.25">
      <c r="A39" s="109" t="s">
        <v>48</v>
      </c>
      <c r="B39" s="110"/>
      <c r="C39" s="27" t="s">
        <v>49</v>
      </c>
      <c r="D39" s="28"/>
      <c r="E39" s="29"/>
      <c r="F39" s="29"/>
      <c r="G39" s="29"/>
      <c r="H39" s="29"/>
      <c r="I39" s="30" t="str">
        <f t="shared" si="7"/>
        <v>◄</v>
      </c>
      <c r="J39" s="10"/>
      <c r="K39" s="31">
        <v>1</v>
      </c>
      <c r="L39" s="32">
        <f t="shared" si="8"/>
        <v>0</v>
      </c>
      <c r="M39" s="33">
        <f t="shared" si="9"/>
        <v>1</v>
      </c>
      <c r="N39" s="73">
        <f t="shared" si="6"/>
        <v>0</v>
      </c>
      <c r="O39" s="69"/>
      <c r="P39" s="74">
        <f t="shared" si="4"/>
        <v>0</v>
      </c>
      <c r="Q39" s="70">
        <f t="shared" si="5"/>
        <v>0</v>
      </c>
      <c r="R39" s="66"/>
      <c r="S39" s="13"/>
      <c r="T39" s="14"/>
      <c r="U39" s="10"/>
      <c r="W39" s="10"/>
    </row>
    <row r="40" spans="1:23" s="7" customFormat="1" ht="27" customHeight="1" x14ac:dyDescent="0.25">
      <c r="A40" s="109" t="s">
        <v>50</v>
      </c>
      <c r="B40" s="110"/>
      <c r="C40" s="34" t="s">
        <v>51</v>
      </c>
      <c r="D40" s="28"/>
      <c r="E40" s="29"/>
      <c r="F40" s="29"/>
      <c r="G40" s="29"/>
      <c r="H40" s="29"/>
      <c r="I40" s="30" t="str">
        <f t="shared" si="7"/>
        <v>◄</v>
      </c>
      <c r="J40" s="10"/>
      <c r="K40" s="31">
        <v>1</v>
      </c>
      <c r="L40" s="32">
        <f t="shared" si="8"/>
        <v>0</v>
      </c>
      <c r="M40" s="33">
        <f t="shared" si="9"/>
        <v>1</v>
      </c>
      <c r="N40" s="73">
        <f t="shared" si="6"/>
        <v>0</v>
      </c>
      <c r="O40" s="69"/>
      <c r="P40" s="74">
        <f t="shared" si="4"/>
        <v>0</v>
      </c>
      <c r="Q40" s="70">
        <f t="shared" si="5"/>
        <v>0</v>
      </c>
      <c r="R40" s="66"/>
      <c r="S40" s="13"/>
      <c r="T40" s="14"/>
      <c r="U40" s="10"/>
      <c r="W40" s="10"/>
    </row>
    <row r="41" spans="1:23" s="7" customFormat="1" ht="27" customHeight="1" x14ac:dyDescent="0.25">
      <c r="A41" s="109" t="s">
        <v>52</v>
      </c>
      <c r="B41" s="110"/>
      <c r="C41" s="27" t="s">
        <v>53</v>
      </c>
      <c r="D41" s="28"/>
      <c r="E41" s="29"/>
      <c r="F41" s="29"/>
      <c r="G41" s="29"/>
      <c r="H41" s="29"/>
      <c r="I41" s="30" t="str">
        <f t="shared" si="7"/>
        <v>◄</v>
      </c>
      <c r="J41" s="10"/>
      <c r="K41" s="31">
        <v>1</v>
      </c>
      <c r="L41" s="32">
        <f t="shared" si="8"/>
        <v>0</v>
      </c>
      <c r="M41" s="33">
        <f t="shared" si="9"/>
        <v>1</v>
      </c>
      <c r="N41" s="73">
        <f t="shared" si="6"/>
        <v>0</v>
      </c>
      <c r="O41" s="69"/>
      <c r="P41" s="74">
        <f t="shared" si="4"/>
        <v>0</v>
      </c>
      <c r="Q41" s="70">
        <f t="shared" si="5"/>
        <v>0</v>
      </c>
      <c r="R41" s="66"/>
      <c r="S41" s="13"/>
      <c r="T41" s="14"/>
      <c r="U41" s="10"/>
      <c r="W41" s="10"/>
    </row>
    <row r="42" spans="1:23" s="7" customFormat="1" ht="16.5" customHeight="1" x14ac:dyDescent="0.2">
      <c r="A42" s="108" t="s">
        <v>54</v>
      </c>
      <c r="B42" s="108"/>
      <c r="C42" s="108"/>
      <c r="D42" s="102"/>
      <c r="E42" s="102"/>
      <c r="F42" s="102"/>
      <c r="G42" s="102"/>
      <c r="H42" s="102"/>
      <c r="I42" s="30"/>
      <c r="J42" s="10"/>
      <c r="K42" s="24">
        <v>0.25</v>
      </c>
      <c r="L42" s="25">
        <f>(SUM(L43:L45))</f>
        <v>0</v>
      </c>
      <c r="M42" s="26">
        <f>SUM(M43:M45)</f>
        <v>5</v>
      </c>
      <c r="N42" s="68">
        <f>SUM(N43:N45)</f>
        <v>0</v>
      </c>
      <c r="O42" s="69"/>
      <c r="P42" s="74"/>
      <c r="Q42" s="70"/>
      <c r="R42" s="66"/>
      <c r="S42" s="13"/>
      <c r="T42" s="14"/>
      <c r="U42" s="10"/>
      <c r="W42" s="10"/>
    </row>
    <row r="43" spans="1:23" s="7" customFormat="1" ht="27" customHeight="1" x14ac:dyDescent="0.25">
      <c r="A43" s="106" t="s">
        <v>55</v>
      </c>
      <c r="B43" s="106"/>
      <c r="C43" s="34" t="s">
        <v>56</v>
      </c>
      <c r="D43" s="36"/>
      <c r="E43" s="37"/>
      <c r="F43" s="37"/>
      <c r="G43" s="37"/>
      <c r="H43" s="37"/>
      <c r="I43" s="30" t="str">
        <f t="shared" ref="I43:I45" si="10">IF(P43&gt;1,"◄",(IF(P43&lt;1,"◄","")))</f>
        <v>◄</v>
      </c>
      <c r="J43" s="10"/>
      <c r="K43" s="31">
        <v>2</v>
      </c>
      <c r="L43" s="38">
        <f>SUM(N43)</f>
        <v>0</v>
      </c>
      <c r="M43" s="33">
        <f t="shared" ref="M43:M51" si="11">IF(D43&lt;&gt;"",0,K43)</f>
        <v>2</v>
      </c>
      <c r="N43" s="73">
        <f>(IF(F43&lt;&gt;"",1/3,0)+IF(G43&lt;&gt;"",2/3,0)+IF(H43&lt;&gt;"",1,0))*K$42*20*M43/SUM(M$43:M$45)</f>
        <v>0</v>
      </c>
      <c r="O43" s="69"/>
      <c r="P43" s="74">
        <f t="shared" si="4"/>
        <v>0</v>
      </c>
      <c r="Q43" s="70">
        <f t="shared" si="5"/>
        <v>0</v>
      </c>
      <c r="R43" s="66"/>
      <c r="S43" s="13"/>
      <c r="T43" s="14"/>
      <c r="U43" s="10"/>
      <c r="W43" s="10"/>
    </row>
    <row r="44" spans="1:23" s="7" customFormat="1" ht="27" customHeight="1" x14ac:dyDescent="0.25">
      <c r="A44" s="106" t="s">
        <v>57</v>
      </c>
      <c r="B44" s="106"/>
      <c r="C44" s="27" t="s">
        <v>58</v>
      </c>
      <c r="D44" s="28"/>
      <c r="E44" s="29"/>
      <c r="F44" s="29"/>
      <c r="G44" s="29"/>
      <c r="H44" s="29"/>
      <c r="I44" s="30" t="str">
        <f t="shared" si="10"/>
        <v>◄</v>
      </c>
      <c r="J44" s="10"/>
      <c r="K44" s="31">
        <v>2</v>
      </c>
      <c r="L44" s="38">
        <f t="shared" ref="L44:L45" si="12">SUM(N44)</f>
        <v>0</v>
      </c>
      <c r="M44" s="33">
        <f t="shared" si="11"/>
        <v>2</v>
      </c>
      <c r="N44" s="73">
        <f>(IF(F44&lt;&gt;"",1/3,0)+IF(G44&lt;&gt;"",2/3,0)+IF(H44&lt;&gt;"",1,0))*K$42*20*M44/SUM(M$43:M$45)</f>
        <v>0</v>
      </c>
      <c r="O44" s="69"/>
      <c r="P44" s="74">
        <f t="shared" si="4"/>
        <v>0</v>
      </c>
      <c r="Q44" s="70">
        <f t="shared" si="5"/>
        <v>0</v>
      </c>
      <c r="R44" s="66"/>
      <c r="S44" s="13"/>
      <c r="T44" s="14"/>
      <c r="U44" s="10"/>
      <c r="W44" s="10"/>
    </row>
    <row r="45" spans="1:23" s="7" customFormat="1" ht="27" customHeight="1" x14ac:dyDescent="0.25">
      <c r="A45" s="106" t="s">
        <v>59</v>
      </c>
      <c r="B45" s="106"/>
      <c r="C45" s="34" t="s">
        <v>60</v>
      </c>
      <c r="D45" s="28"/>
      <c r="E45" s="29"/>
      <c r="F45" s="29"/>
      <c r="G45" s="29"/>
      <c r="H45" s="29"/>
      <c r="I45" s="30" t="str">
        <f t="shared" si="10"/>
        <v>◄</v>
      </c>
      <c r="J45" s="10"/>
      <c r="K45" s="31">
        <v>1</v>
      </c>
      <c r="L45" s="38">
        <f t="shared" si="12"/>
        <v>0</v>
      </c>
      <c r="M45" s="33">
        <f t="shared" si="11"/>
        <v>1</v>
      </c>
      <c r="N45" s="73">
        <f>(IF(F45&lt;&gt;"",1/3,0)+IF(G45&lt;&gt;"",2/3,0)+IF(H45&lt;&gt;"",1,0))*K$42*20*M45/SUM(M$43:M$45)</f>
        <v>0</v>
      </c>
      <c r="O45" s="69"/>
      <c r="P45" s="74">
        <f t="shared" si="4"/>
        <v>0</v>
      </c>
      <c r="Q45" s="70">
        <f t="shared" si="5"/>
        <v>0</v>
      </c>
      <c r="R45" s="66"/>
      <c r="S45" s="13"/>
      <c r="T45" s="14"/>
      <c r="U45" s="10"/>
      <c r="W45" s="10"/>
    </row>
    <row r="46" spans="1:23" s="7" customFormat="1" ht="15.75" customHeight="1" x14ac:dyDescent="0.2">
      <c r="A46" s="108" t="s">
        <v>61</v>
      </c>
      <c r="B46" s="108"/>
      <c r="C46" s="108"/>
      <c r="D46" s="102"/>
      <c r="E46" s="102"/>
      <c r="F46" s="102"/>
      <c r="G46" s="102"/>
      <c r="H46" s="102"/>
      <c r="I46" s="23"/>
      <c r="J46" s="10"/>
      <c r="K46" s="24">
        <v>0.25</v>
      </c>
      <c r="L46" s="25">
        <f>(SUM(L47:L51))</f>
        <v>0</v>
      </c>
      <c r="M46" s="26">
        <f>SUM(M47:M51)</f>
        <v>8</v>
      </c>
      <c r="N46" s="68">
        <f>SUM(N47:N51)</f>
        <v>0</v>
      </c>
      <c r="O46" s="69"/>
      <c r="P46" s="74"/>
      <c r="Q46" s="70"/>
      <c r="R46" s="66"/>
      <c r="S46" s="13"/>
      <c r="T46" s="14"/>
      <c r="U46" s="10"/>
      <c r="W46" s="10"/>
    </row>
    <row r="47" spans="1:23" s="7" customFormat="1" ht="27" customHeight="1" x14ac:dyDescent="0.25">
      <c r="A47" s="106" t="s">
        <v>62</v>
      </c>
      <c r="B47" s="106"/>
      <c r="C47" s="39" t="s">
        <v>63</v>
      </c>
      <c r="D47" s="36"/>
      <c r="E47" s="37"/>
      <c r="F47" s="37"/>
      <c r="G47" s="37"/>
      <c r="H47" s="37"/>
      <c r="I47" s="30" t="str">
        <f t="shared" ref="I47:I51" si="13">IF(P47&gt;1,"◄",(IF(P47&lt;1,"◄","")))</f>
        <v>◄</v>
      </c>
      <c r="J47" s="10"/>
      <c r="K47" s="31">
        <v>2</v>
      </c>
      <c r="L47" s="32">
        <f>SUM(N47)</f>
        <v>0</v>
      </c>
      <c r="M47" s="33">
        <f t="shared" si="11"/>
        <v>2</v>
      </c>
      <c r="N47" s="73">
        <f>(IF(F47&lt;&gt;"",1/3,0)+IF(G47&lt;&gt;"",2/3,0)+IF(H47&lt;&gt;"",1,0))*K$46*20*M47/SUM(M$47:M$51)</f>
        <v>0</v>
      </c>
      <c r="O47" s="69"/>
      <c r="P47" s="74">
        <f t="shared" si="4"/>
        <v>0</v>
      </c>
      <c r="Q47" s="70">
        <f t="shared" si="5"/>
        <v>0</v>
      </c>
      <c r="R47" s="66"/>
      <c r="S47" s="13"/>
      <c r="T47" s="14"/>
      <c r="U47" s="10"/>
      <c r="W47" s="10"/>
    </row>
    <row r="48" spans="1:23" s="7" customFormat="1" ht="27" customHeight="1" x14ac:dyDescent="0.25">
      <c r="A48" s="106" t="s">
        <v>64</v>
      </c>
      <c r="B48" s="106"/>
      <c r="C48" s="40" t="s">
        <v>65</v>
      </c>
      <c r="D48" s="28"/>
      <c r="E48" s="29"/>
      <c r="F48" s="29"/>
      <c r="G48" s="29"/>
      <c r="H48" s="29"/>
      <c r="I48" s="30" t="str">
        <f t="shared" si="13"/>
        <v>◄</v>
      </c>
      <c r="J48" s="10"/>
      <c r="K48" s="31">
        <v>1</v>
      </c>
      <c r="L48" s="32">
        <f t="shared" ref="L48:L51" si="14">SUM(N48)</f>
        <v>0</v>
      </c>
      <c r="M48" s="33">
        <f>IF(D48&lt;&gt;"",0,K48)</f>
        <v>1</v>
      </c>
      <c r="N48" s="73">
        <f>(IF(F48&lt;&gt;"",1/3,0)+IF(G48&lt;&gt;"",2/3,0)+IF(H48&lt;&gt;"",1,0))*K$46*20*M48/SUM(M$47:M$51)</f>
        <v>0</v>
      </c>
      <c r="O48" s="69"/>
      <c r="P48" s="74">
        <f t="shared" si="4"/>
        <v>0</v>
      </c>
      <c r="Q48" s="70">
        <f t="shared" si="5"/>
        <v>0</v>
      </c>
      <c r="R48" s="66"/>
      <c r="S48" s="13"/>
      <c r="T48" s="14"/>
      <c r="U48" s="10"/>
      <c r="W48" s="10"/>
    </row>
    <row r="49" spans="1:23" s="7" customFormat="1" ht="27" customHeight="1" x14ac:dyDescent="0.25">
      <c r="A49" s="106" t="s">
        <v>66</v>
      </c>
      <c r="B49" s="106"/>
      <c r="C49" s="39" t="s">
        <v>67</v>
      </c>
      <c r="D49" s="28"/>
      <c r="E49" s="29"/>
      <c r="F49" s="29"/>
      <c r="G49" s="29"/>
      <c r="H49" s="29"/>
      <c r="I49" s="30" t="str">
        <f t="shared" si="13"/>
        <v>◄</v>
      </c>
      <c r="J49" s="10"/>
      <c r="K49" s="31">
        <v>2</v>
      </c>
      <c r="L49" s="32">
        <f t="shared" si="14"/>
        <v>0</v>
      </c>
      <c r="M49" s="33">
        <f t="shared" si="11"/>
        <v>2</v>
      </c>
      <c r="N49" s="73">
        <f>(IF(F49&lt;&gt;"",1/3,0)+IF(G49&lt;&gt;"",2/3,0)+IF(H49&lt;&gt;"",1,0))*K$46*20*M49/SUM(M$47:M$51)</f>
        <v>0</v>
      </c>
      <c r="O49" s="69"/>
      <c r="P49" s="74">
        <f t="shared" si="4"/>
        <v>0</v>
      </c>
      <c r="Q49" s="70">
        <f t="shared" si="5"/>
        <v>0</v>
      </c>
      <c r="R49" s="66"/>
      <c r="S49" s="13"/>
      <c r="T49" s="14"/>
      <c r="U49" s="10"/>
      <c r="W49" s="10"/>
    </row>
    <row r="50" spans="1:23" s="7" customFormat="1" ht="27" customHeight="1" x14ac:dyDescent="0.25">
      <c r="A50" s="106" t="s">
        <v>68</v>
      </c>
      <c r="B50" s="106"/>
      <c r="C50" s="40" t="s">
        <v>69</v>
      </c>
      <c r="D50" s="28"/>
      <c r="E50" s="29"/>
      <c r="F50" s="29"/>
      <c r="G50" s="29"/>
      <c r="H50" s="29"/>
      <c r="I50" s="30" t="str">
        <f t="shared" si="13"/>
        <v>◄</v>
      </c>
      <c r="J50" s="10"/>
      <c r="K50" s="31">
        <v>1</v>
      </c>
      <c r="L50" s="32">
        <f t="shared" si="14"/>
        <v>0</v>
      </c>
      <c r="M50" s="33">
        <f t="shared" si="11"/>
        <v>1</v>
      </c>
      <c r="N50" s="73">
        <f t="shared" ref="N50" si="15">(IF(F50&lt;&gt;"",1/3,0)+IF(G50&lt;&gt;"",2/3,0)+IF(H50&lt;&gt;"",1,0))*K$46*20*M50/SUM(M$47:M$51)</f>
        <v>0</v>
      </c>
      <c r="O50" s="69"/>
      <c r="P50" s="74">
        <f t="shared" si="4"/>
        <v>0</v>
      </c>
      <c r="Q50" s="70">
        <f t="shared" si="5"/>
        <v>0</v>
      </c>
      <c r="R50" s="66"/>
      <c r="S50" s="13"/>
      <c r="T50" s="14"/>
      <c r="U50" s="10"/>
      <c r="W50" s="10"/>
    </row>
    <row r="51" spans="1:23" s="7" customFormat="1" ht="27" customHeight="1" x14ac:dyDescent="0.25">
      <c r="A51" s="106"/>
      <c r="B51" s="106"/>
      <c r="C51" s="39" t="s">
        <v>70</v>
      </c>
      <c r="D51" s="28"/>
      <c r="E51" s="29"/>
      <c r="F51" s="29"/>
      <c r="G51" s="29"/>
      <c r="H51" s="29"/>
      <c r="I51" s="30" t="str">
        <f t="shared" si="13"/>
        <v>◄</v>
      </c>
      <c r="J51" s="10"/>
      <c r="K51" s="31">
        <v>2</v>
      </c>
      <c r="L51" s="32">
        <f t="shared" si="14"/>
        <v>0</v>
      </c>
      <c r="M51" s="33">
        <f t="shared" si="11"/>
        <v>2</v>
      </c>
      <c r="N51" s="73">
        <f>(IF(F51&lt;&gt;"",1/3,0)+IF(G51&lt;&gt;"",2/3,0)+IF(H51&lt;&gt;"",1,0))*K$46*20*M51/SUM(M$47:M$51)</f>
        <v>0</v>
      </c>
      <c r="O51" s="69"/>
      <c r="P51" s="74">
        <f t="shared" si="4"/>
        <v>0</v>
      </c>
      <c r="Q51" s="70">
        <f t="shared" si="5"/>
        <v>0</v>
      </c>
      <c r="R51" s="66"/>
      <c r="S51" s="13"/>
      <c r="T51" s="14"/>
      <c r="U51" s="10"/>
      <c r="W51" s="10"/>
    </row>
    <row r="52" spans="1:23" s="7" customFormat="1" ht="12.75" x14ac:dyDescent="0.25">
      <c r="A52" s="41"/>
      <c r="B52" s="41"/>
      <c r="D52" s="42" t="s">
        <v>71</v>
      </c>
      <c r="F52" s="105">
        <f>M21/SUM(K22:K33)</f>
        <v>1</v>
      </c>
      <c r="G52" s="105"/>
      <c r="H52" s="105"/>
      <c r="I52" s="105"/>
      <c r="J52" s="43"/>
      <c r="K52" s="3"/>
      <c r="L52" s="44"/>
      <c r="M52" s="12"/>
      <c r="N52" s="64"/>
      <c r="O52" s="65"/>
      <c r="P52" s="65"/>
      <c r="Q52" s="66"/>
      <c r="R52" s="66"/>
      <c r="S52" s="13"/>
      <c r="T52" s="13"/>
      <c r="U52" s="10"/>
    </row>
    <row r="53" spans="1:23" s="7" customFormat="1" ht="12.75" customHeight="1" x14ac:dyDescent="0.25">
      <c r="A53" s="10"/>
      <c r="B53" s="45"/>
      <c r="D53" s="42" t="s">
        <v>72</v>
      </c>
      <c r="F53" s="105">
        <f>M34/SUM(K35:K41)</f>
        <v>1</v>
      </c>
      <c r="G53" s="105"/>
      <c r="H53" s="105"/>
      <c r="I53" s="105"/>
      <c r="J53" s="107"/>
      <c r="K53" s="3"/>
      <c r="L53" s="9"/>
      <c r="M53" s="12"/>
      <c r="N53" s="64"/>
      <c r="O53" s="65"/>
      <c r="P53" s="75"/>
      <c r="Q53" s="66"/>
      <c r="R53" s="66"/>
      <c r="S53" s="46"/>
      <c r="T53" s="13"/>
      <c r="U53" s="10"/>
    </row>
    <row r="54" spans="1:23" s="7" customFormat="1" ht="12.75" x14ac:dyDescent="0.25">
      <c r="A54" s="10"/>
      <c r="B54" s="45"/>
      <c r="D54" s="42" t="s">
        <v>73</v>
      </c>
      <c r="F54" s="105">
        <f>M42/SUM(K43:K45)</f>
        <v>1</v>
      </c>
      <c r="G54" s="105"/>
      <c r="H54" s="105"/>
      <c r="I54" s="105"/>
      <c r="J54" s="107"/>
      <c r="K54" s="3"/>
      <c r="L54" s="9"/>
      <c r="M54" s="12"/>
      <c r="N54" s="64"/>
      <c r="O54" s="65"/>
      <c r="P54" s="65"/>
      <c r="Q54" s="66"/>
      <c r="R54" s="66"/>
      <c r="S54" s="46"/>
      <c r="T54" s="13"/>
      <c r="U54" s="10"/>
    </row>
    <row r="55" spans="1:23" s="7" customFormat="1" ht="12.75" x14ac:dyDescent="0.25">
      <c r="A55" s="10"/>
      <c r="B55" s="45"/>
      <c r="C55" s="47"/>
      <c r="D55" s="42" t="s">
        <v>74</v>
      </c>
      <c r="F55" s="105">
        <f>M46/SUM(K47:K51)</f>
        <v>1</v>
      </c>
      <c r="G55" s="105"/>
      <c r="H55" s="105"/>
      <c r="I55" s="105"/>
      <c r="J55" s="107"/>
      <c r="K55" s="3"/>
      <c r="L55" s="9"/>
      <c r="M55" s="12"/>
      <c r="N55" s="64"/>
      <c r="O55" s="65"/>
      <c r="P55" s="65"/>
      <c r="Q55" s="66"/>
      <c r="R55" s="66"/>
      <c r="S55" s="46"/>
      <c r="T55" s="13"/>
      <c r="U55" s="10"/>
    </row>
    <row r="56" spans="1:23" s="7" customFormat="1" ht="15.75" x14ac:dyDescent="0.25">
      <c r="A56" s="10"/>
      <c r="B56" s="45"/>
      <c r="D56" s="48" t="s">
        <v>75</v>
      </c>
      <c r="F56" s="99" t="str">
        <f>IF(OR(R21=0,F52&lt;0.75,F53&lt;0.75,F54&lt;0.75,F55&lt;0.75),"!",(L34+L21+L42+L46))</f>
        <v>!</v>
      </c>
      <c r="G56" s="99"/>
      <c r="H56" s="100" t="s">
        <v>76</v>
      </c>
      <c r="I56" s="100"/>
      <c r="J56" s="107"/>
      <c r="K56" s="3"/>
      <c r="L56" s="9"/>
      <c r="M56" s="12"/>
      <c r="N56" s="64"/>
      <c r="O56" s="65"/>
      <c r="P56" s="65"/>
      <c r="Q56" s="66"/>
      <c r="R56" s="66"/>
      <c r="S56" s="46"/>
      <c r="T56" s="13"/>
      <c r="U56" s="10"/>
    </row>
    <row r="57" spans="1:23" s="7" customFormat="1" ht="25.5" x14ac:dyDescent="0.25">
      <c r="A57" s="49"/>
      <c r="B57" s="49"/>
      <c r="C57" s="49"/>
      <c r="D57" s="49"/>
      <c r="E57" s="49"/>
      <c r="F57" s="49"/>
      <c r="G57" s="49"/>
      <c r="H57" s="49"/>
      <c r="I57" s="49"/>
      <c r="J57" s="50"/>
      <c r="K57" s="20" t="s">
        <v>16</v>
      </c>
      <c r="L57" s="21" t="s">
        <v>17</v>
      </c>
      <c r="M57" s="22" t="s">
        <v>18</v>
      </c>
      <c r="N57" s="67" t="s">
        <v>17</v>
      </c>
      <c r="O57" s="65"/>
      <c r="P57" s="65"/>
      <c r="Q57" s="66"/>
      <c r="R57" s="66"/>
      <c r="S57" s="46"/>
      <c r="T57" s="13"/>
      <c r="U57" s="10"/>
    </row>
    <row r="58" spans="1:23" s="7" customFormat="1" ht="18.75" customHeight="1" x14ac:dyDescent="0.2">
      <c r="A58" s="45"/>
      <c r="B58" s="102" t="s">
        <v>77</v>
      </c>
      <c r="C58" s="102"/>
      <c r="D58" s="102"/>
      <c r="E58" s="102"/>
      <c r="F58" s="102"/>
      <c r="G58" s="102"/>
      <c r="H58" s="102"/>
      <c r="I58" s="49"/>
      <c r="J58" s="50"/>
      <c r="K58" s="24">
        <v>1</v>
      </c>
      <c r="L58" s="25">
        <f>(SUM(L59:L64))</f>
        <v>0</v>
      </c>
      <c r="M58" s="26">
        <f>SUM(M59:M64)</f>
        <v>10</v>
      </c>
      <c r="N58" s="68">
        <f>SUM(N59:N64)</f>
        <v>0</v>
      </c>
      <c r="O58" s="69"/>
      <c r="P58" s="70"/>
      <c r="Q58" s="71">
        <f>SUM(Q59:Q64)</f>
        <v>0</v>
      </c>
      <c r="R58" s="72">
        <f>IF(Q58=6,1,0)</f>
        <v>0</v>
      </c>
      <c r="S58" s="46"/>
      <c r="T58" s="13"/>
      <c r="U58" s="10"/>
    </row>
    <row r="59" spans="1:23" s="7" customFormat="1" ht="27.75" customHeight="1" x14ac:dyDescent="0.25">
      <c r="A59" s="45"/>
      <c r="B59" s="103" t="s">
        <v>78</v>
      </c>
      <c r="C59" s="103"/>
      <c r="D59" s="29"/>
      <c r="E59" s="29"/>
      <c r="F59" s="29"/>
      <c r="G59" s="29"/>
      <c r="H59" s="29"/>
      <c r="I59" s="51" t="str">
        <f t="shared" ref="I59:I80" si="16">IF(P59&gt;1,"◄",(IF(P59&lt;1,"◄","")))</f>
        <v>◄</v>
      </c>
      <c r="J59" s="10"/>
      <c r="K59" s="31">
        <v>1</v>
      </c>
      <c r="L59" s="32">
        <f>SUM(N59)</f>
        <v>0</v>
      </c>
      <c r="M59" s="33">
        <f t="shared" ref="M59" si="17">IF(D59&lt;&gt;"",0,K59)</f>
        <v>1</v>
      </c>
      <c r="N59" s="73">
        <f t="shared" ref="N59:N64" si="18">(IF(F59&lt;&gt;"",1/3,0)+IF(G59&lt;&gt;"",2/3,0)+IF(H59&lt;&gt;"",1,0))*K$58*20*M59/SUM(M$59:M$64)</f>
        <v>0</v>
      </c>
      <c r="O59" s="69"/>
      <c r="P59" s="74">
        <f t="shared" ref="P59:P64" si="19">COUNTA(D59:H59)</f>
        <v>0</v>
      </c>
      <c r="Q59" s="70">
        <f t="shared" ref="Q59:Q64" si="20">COUNTBLANK(I59)</f>
        <v>0</v>
      </c>
      <c r="R59" s="66"/>
      <c r="S59" s="13"/>
      <c r="T59" s="14"/>
      <c r="U59" s="10"/>
    </row>
    <row r="60" spans="1:23" s="7" customFormat="1" ht="27.75" customHeight="1" x14ac:dyDescent="0.25">
      <c r="A60" s="45"/>
      <c r="B60" s="104" t="s">
        <v>79</v>
      </c>
      <c r="C60" s="104"/>
      <c r="D60" s="29"/>
      <c r="E60" s="29"/>
      <c r="F60" s="29"/>
      <c r="G60" s="29"/>
      <c r="H60" s="29"/>
      <c r="I60" s="51" t="str">
        <f t="shared" si="16"/>
        <v>◄</v>
      </c>
      <c r="J60" s="10"/>
      <c r="K60" s="31">
        <v>2</v>
      </c>
      <c r="L60" s="32">
        <f t="shared" ref="L60:L63" si="21">SUM(N60)</f>
        <v>0</v>
      </c>
      <c r="M60" s="33">
        <f>IF(D60&lt;&gt;"",0,K60)</f>
        <v>2</v>
      </c>
      <c r="N60" s="73">
        <f t="shared" si="18"/>
        <v>0</v>
      </c>
      <c r="O60" s="69"/>
      <c r="P60" s="74">
        <f t="shared" si="19"/>
        <v>0</v>
      </c>
      <c r="Q60" s="70">
        <f t="shared" si="20"/>
        <v>0</v>
      </c>
      <c r="R60" s="66"/>
      <c r="S60" s="13"/>
      <c r="T60" s="14"/>
      <c r="U60" s="10"/>
    </row>
    <row r="61" spans="1:23" s="7" customFormat="1" ht="27.75" customHeight="1" x14ac:dyDescent="0.25">
      <c r="A61" s="45"/>
      <c r="B61" s="103" t="s">
        <v>80</v>
      </c>
      <c r="C61" s="103"/>
      <c r="D61" s="29"/>
      <c r="E61" s="29"/>
      <c r="F61" s="29"/>
      <c r="G61" s="29"/>
      <c r="H61" s="29"/>
      <c r="I61" s="51" t="str">
        <f t="shared" si="16"/>
        <v>◄</v>
      </c>
      <c r="J61" s="10"/>
      <c r="K61" s="31">
        <v>1</v>
      </c>
      <c r="L61" s="32">
        <f t="shared" si="21"/>
        <v>0</v>
      </c>
      <c r="M61" s="33">
        <f t="shared" ref="M61:M64" si="22">IF(D61&lt;&gt;"",0,K61)</f>
        <v>1</v>
      </c>
      <c r="N61" s="73">
        <f t="shared" si="18"/>
        <v>0</v>
      </c>
      <c r="O61" s="69"/>
      <c r="P61" s="74">
        <f t="shared" si="19"/>
        <v>0</v>
      </c>
      <c r="Q61" s="70">
        <f t="shared" si="20"/>
        <v>0</v>
      </c>
      <c r="R61" s="66"/>
      <c r="S61" s="13"/>
      <c r="T61" s="14"/>
      <c r="U61" s="10"/>
    </row>
    <row r="62" spans="1:23" s="7" customFormat="1" ht="27.75" customHeight="1" x14ac:dyDescent="0.25">
      <c r="A62" s="45"/>
      <c r="B62" s="104" t="s">
        <v>81</v>
      </c>
      <c r="C62" s="104"/>
      <c r="D62" s="29"/>
      <c r="E62" s="29"/>
      <c r="F62" s="29"/>
      <c r="G62" s="29"/>
      <c r="H62" s="29"/>
      <c r="I62" s="51" t="str">
        <f t="shared" si="16"/>
        <v>◄</v>
      </c>
      <c r="J62" s="10"/>
      <c r="K62" s="31">
        <v>2</v>
      </c>
      <c r="L62" s="32">
        <f t="shared" si="21"/>
        <v>0</v>
      </c>
      <c r="M62" s="33">
        <f t="shared" si="22"/>
        <v>2</v>
      </c>
      <c r="N62" s="73">
        <f t="shared" si="18"/>
        <v>0</v>
      </c>
      <c r="O62" s="69"/>
      <c r="P62" s="74">
        <f t="shared" si="19"/>
        <v>0</v>
      </c>
      <c r="Q62" s="70">
        <f t="shared" si="20"/>
        <v>0</v>
      </c>
      <c r="R62" s="66"/>
      <c r="S62" s="13"/>
      <c r="T62" s="14"/>
      <c r="U62" s="10"/>
    </row>
    <row r="63" spans="1:23" s="7" customFormat="1" ht="27.75" customHeight="1" x14ac:dyDescent="0.25">
      <c r="A63" s="45"/>
      <c r="B63" s="103" t="s">
        <v>82</v>
      </c>
      <c r="C63" s="103"/>
      <c r="D63" s="29"/>
      <c r="E63" s="29"/>
      <c r="F63" s="29"/>
      <c r="G63" s="29"/>
      <c r="H63" s="29"/>
      <c r="I63" s="51" t="str">
        <f t="shared" si="16"/>
        <v>◄</v>
      </c>
      <c r="J63" s="10"/>
      <c r="K63" s="31">
        <v>2</v>
      </c>
      <c r="L63" s="32">
        <f t="shared" si="21"/>
        <v>0</v>
      </c>
      <c r="M63" s="33">
        <f t="shared" si="22"/>
        <v>2</v>
      </c>
      <c r="N63" s="73">
        <f t="shared" si="18"/>
        <v>0</v>
      </c>
      <c r="O63" s="69"/>
      <c r="P63" s="74">
        <f t="shared" si="19"/>
        <v>0</v>
      </c>
      <c r="Q63" s="70">
        <f t="shared" si="20"/>
        <v>0</v>
      </c>
      <c r="R63" s="66"/>
      <c r="S63" s="13"/>
      <c r="T63" s="14"/>
      <c r="U63" s="10"/>
    </row>
    <row r="64" spans="1:23" s="7" customFormat="1" ht="27.75" customHeight="1" x14ac:dyDescent="0.25">
      <c r="A64" s="45"/>
      <c r="B64" s="104" t="s">
        <v>106</v>
      </c>
      <c r="C64" s="104"/>
      <c r="D64" s="29"/>
      <c r="E64" s="29"/>
      <c r="F64" s="29"/>
      <c r="G64" s="29"/>
      <c r="H64" s="29"/>
      <c r="I64" s="51" t="str">
        <f t="shared" si="16"/>
        <v>◄</v>
      </c>
      <c r="J64" s="50"/>
      <c r="K64" s="31">
        <v>2</v>
      </c>
      <c r="L64" s="32">
        <f t="shared" ref="L64" si="23">SUM(N64)</f>
        <v>0</v>
      </c>
      <c r="M64" s="33">
        <f t="shared" si="22"/>
        <v>2</v>
      </c>
      <c r="N64" s="73">
        <f t="shared" si="18"/>
        <v>0</v>
      </c>
      <c r="O64" s="69"/>
      <c r="P64" s="74">
        <f t="shared" si="19"/>
        <v>0</v>
      </c>
      <c r="Q64" s="70">
        <f t="shared" si="20"/>
        <v>0</v>
      </c>
      <c r="R64" s="66"/>
      <c r="S64" s="46"/>
      <c r="T64" s="13"/>
      <c r="U64" s="10"/>
    </row>
    <row r="65" spans="1:21" s="7" customFormat="1" ht="18.75" customHeight="1" x14ac:dyDescent="0.25">
      <c r="A65" s="45"/>
      <c r="B65" s="49"/>
      <c r="C65" s="49"/>
      <c r="D65" s="42" t="s">
        <v>83</v>
      </c>
      <c r="F65" s="105">
        <f>(M58)/SUM(K59:K64)</f>
        <v>1</v>
      </c>
      <c r="G65" s="105"/>
      <c r="H65" s="105"/>
      <c r="I65" s="105"/>
      <c r="J65" s="50"/>
      <c r="K65" s="52"/>
      <c r="L65" s="53"/>
      <c r="M65" s="33"/>
      <c r="N65" s="73"/>
      <c r="O65" s="69"/>
      <c r="P65" s="74"/>
      <c r="Q65" s="70"/>
      <c r="R65" s="66"/>
      <c r="S65" s="46"/>
      <c r="T65" s="13"/>
      <c r="U65" s="10"/>
    </row>
    <row r="66" spans="1:21" s="7" customFormat="1" ht="25.5" x14ac:dyDescent="0.25">
      <c r="A66" s="45"/>
      <c r="B66" s="49"/>
      <c r="C66" s="49"/>
      <c r="D66" s="48" t="s">
        <v>84</v>
      </c>
      <c r="F66" s="99" t="str">
        <f>IF(OR(R58=0,F65&lt;0.75),"!",(L58))</f>
        <v>!</v>
      </c>
      <c r="G66" s="99"/>
      <c r="H66" s="100" t="s">
        <v>76</v>
      </c>
      <c r="I66" s="100"/>
      <c r="J66" s="50"/>
      <c r="K66" s="20" t="s">
        <v>16</v>
      </c>
      <c r="L66" s="21" t="s">
        <v>17</v>
      </c>
      <c r="M66" s="22" t="s">
        <v>18</v>
      </c>
      <c r="N66" s="67" t="s">
        <v>17</v>
      </c>
      <c r="O66" s="69"/>
      <c r="P66" s="74"/>
      <c r="Q66" s="70"/>
      <c r="R66" s="66"/>
      <c r="S66" s="46"/>
      <c r="T66" s="13"/>
      <c r="U66" s="10"/>
    </row>
    <row r="67" spans="1:21" s="7" customFormat="1" ht="18.75" customHeight="1" x14ac:dyDescent="0.2">
      <c r="A67" s="45"/>
      <c r="B67" s="102" t="s">
        <v>85</v>
      </c>
      <c r="C67" s="102"/>
      <c r="D67" s="102"/>
      <c r="E67" s="102"/>
      <c r="F67" s="102"/>
      <c r="G67" s="102"/>
      <c r="H67" s="102"/>
      <c r="I67" s="49"/>
      <c r="J67" s="50"/>
      <c r="K67" s="24">
        <v>1</v>
      </c>
      <c r="L67" s="25">
        <f>(SUM(L68:L73))</f>
        <v>0</v>
      </c>
      <c r="M67" s="26">
        <f>SUM(M68:M73)</f>
        <v>8</v>
      </c>
      <c r="N67" s="68">
        <f>SUM(N68:N73)</f>
        <v>0</v>
      </c>
      <c r="O67" s="69"/>
      <c r="P67" s="70"/>
      <c r="Q67" s="71">
        <f>SUM(Q68:Q73)</f>
        <v>0</v>
      </c>
      <c r="R67" s="72">
        <f>IF(Q67=6,1,0)</f>
        <v>0</v>
      </c>
      <c r="S67" s="46"/>
      <c r="T67" s="13"/>
      <c r="U67" s="10"/>
    </row>
    <row r="68" spans="1:21" s="7" customFormat="1" ht="27.75" customHeight="1" x14ac:dyDescent="0.25">
      <c r="A68" s="45"/>
      <c r="B68" s="103" t="s">
        <v>86</v>
      </c>
      <c r="C68" s="103"/>
      <c r="D68" s="29"/>
      <c r="E68" s="29"/>
      <c r="F68" s="29"/>
      <c r="G68" s="29"/>
      <c r="H68" s="29"/>
      <c r="I68" s="51" t="str">
        <f t="shared" si="16"/>
        <v>◄</v>
      </c>
      <c r="J68" s="50"/>
      <c r="K68" s="31">
        <v>1</v>
      </c>
      <c r="L68" s="32">
        <f>SUM(N68)</f>
        <v>0</v>
      </c>
      <c r="M68" s="33">
        <f t="shared" ref="M68" si="24">IF(D68&lt;&gt;"",0,K68)</f>
        <v>1</v>
      </c>
      <c r="N68" s="73">
        <f>(IF(F68&lt;&gt;"",1/3,0)+IF(G68&lt;&gt;"",2/3,0)+IF(H68&lt;&gt;"",1,0))*K$67*20*M68/SUM(M$68:M$73)</f>
        <v>0</v>
      </c>
      <c r="O68" s="69"/>
      <c r="P68" s="74">
        <f t="shared" ref="P68:P80" si="25">COUNTA(D68:H68)</f>
        <v>0</v>
      </c>
      <c r="Q68" s="70">
        <f t="shared" ref="Q68:Q80" si="26">COUNTBLANK(I68)</f>
        <v>0</v>
      </c>
      <c r="R68" s="66"/>
      <c r="S68" s="46"/>
      <c r="T68" s="13"/>
      <c r="U68" s="10"/>
    </row>
    <row r="69" spans="1:21" s="7" customFormat="1" ht="27.75" customHeight="1" x14ac:dyDescent="0.25">
      <c r="A69" s="45"/>
      <c r="B69" s="104" t="s">
        <v>87</v>
      </c>
      <c r="C69" s="104"/>
      <c r="D69" s="29"/>
      <c r="E69" s="29"/>
      <c r="F69" s="29"/>
      <c r="G69" s="29"/>
      <c r="H69" s="29"/>
      <c r="I69" s="51" t="str">
        <f t="shared" si="16"/>
        <v>◄</v>
      </c>
      <c r="J69" s="50"/>
      <c r="K69" s="31">
        <v>1</v>
      </c>
      <c r="L69" s="32">
        <f t="shared" ref="L69:L73" si="27">SUM(N69)</f>
        <v>0</v>
      </c>
      <c r="M69" s="33">
        <f>IF(D69&lt;&gt;"",0,K69)</f>
        <v>1</v>
      </c>
      <c r="N69" s="73">
        <f t="shared" ref="N69:N73" si="28">(IF(F69&lt;&gt;"",1/3,0)+IF(G69&lt;&gt;"",2/3,0)+IF(H69&lt;&gt;"",1,0))*K$67*20*M69/SUM(M$68:M$73)</f>
        <v>0</v>
      </c>
      <c r="O69" s="69"/>
      <c r="P69" s="74">
        <f t="shared" si="25"/>
        <v>0</v>
      </c>
      <c r="Q69" s="70">
        <f t="shared" si="26"/>
        <v>0</v>
      </c>
      <c r="R69" s="66"/>
      <c r="S69" s="46"/>
      <c r="T69" s="13"/>
      <c r="U69" s="10"/>
    </row>
    <row r="70" spans="1:21" s="7" customFormat="1" ht="27.75" customHeight="1" x14ac:dyDescent="0.25">
      <c r="A70" s="45"/>
      <c r="B70" s="103" t="s">
        <v>88</v>
      </c>
      <c r="C70" s="103"/>
      <c r="D70" s="29"/>
      <c r="E70" s="29"/>
      <c r="F70" s="29"/>
      <c r="G70" s="29"/>
      <c r="H70" s="29"/>
      <c r="I70" s="51" t="str">
        <f t="shared" si="16"/>
        <v>◄</v>
      </c>
      <c r="J70" s="50"/>
      <c r="K70" s="31">
        <v>1</v>
      </c>
      <c r="L70" s="32">
        <f t="shared" si="27"/>
        <v>0</v>
      </c>
      <c r="M70" s="33">
        <f t="shared" ref="M70:M73" si="29">IF(D70&lt;&gt;"",0,K70)</f>
        <v>1</v>
      </c>
      <c r="N70" s="73">
        <f t="shared" si="28"/>
        <v>0</v>
      </c>
      <c r="O70" s="69"/>
      <c r="P70" s="74">
        <f t="shared" si="25"/>
        <v>0</v>
      </c>
      <c r="Q70" s="70">
        <f t="shared" si="26"/>
        <v>0</v>
      </c>
      <c r="R70" s="66"/>
      <c r="S70" s="46"/>
      <c r="T70" s="13"/>
      <c r="U70" s="10"/>
    </row>
    <row r="71" spans="1:21" s="7" customFormat="1" ht="27.75" customHeight="1" x14ac:dyDescent="0.25">
      <c r="A71" s="45"/>
      <c r="B71" s="104" t="s">
        <v>89</v>
      </c>
      <c r="C71" s="104"/>
      <c r="D71" s="29"/>
      <c r="E71" s="29"/>
      <c r="F71" s="29"/>
      <c r="G71" s="29"/>
      <c r="H71" s="29"/>
      <c r="I71" s="51" t="str">
        <f t="shared" si="16"/>
        <v>◄</v>
      </c>
      <c r="J71" s="50"/>
      <c r="K71" s="31">
        <v>2</v>
      </c>
      <c r="L71" s="32">
        <f t="shared" si="27"/>
        <v>0</v>
      </c>
      <c r="M71" s="33">
        <f t="shared" si="29"/>
        <v>2</v>
      </c>
      <c r="N71" s="73">
        <f t="shared" si="28"/>
        <v>0</v>
      </c>
      <c r="O71" s="69"/>
      <c r="P71" s="74">
        <f t="shared" si="25"/>
        <v>0</v>
      </c>
      <c r="Q71" s="70">
        <f t="shared" si="26"/>
        <v>0</v>
      </c>
      <c r="R71" s="66"/>
      <c r="S71" s="46"/>
      <c r="T71" s="13"/>
      <c r="U71" s="10"/>
    </row>
    <row r="72" spans="1:21" s="7" customFormat="1" ht="27.75" customHeight="1" x14ac:dyDescent="0.25">
      <c r="A72" s="45"/>
      <c r="B72" s="103" t="s">
        <v>90</v>
      </c>
      <c r="C72" s="103"/>
      <c r="D72" s="29"/>
      <c r="E72" s="29"/>
      <c r="F72" s="29"/>
      <c r="G72" s="29"/>
      <c r="H72" s="29"/>
      <c r="I72" s="51" t="str">
        <f t="shared" si="16"/>
        <v>◄</v>
      </c>
      <c r="J72" s="50"/>
      <c r="K72" s="31">
        <v>1</v>
      </c>
      <c r="L72" s="32">
        <f t="shared" si="27"/>
        <v>0</v>
      </c>
      <c r="M72" s="33">
        <f t="shared" si="29"/>
        <v>1</v>
      </c>
      <c r="N72" s="73">
        <f t="shared" si="28"/>
        <v>0</v>
      </c>
      <c r="O72" s="69"/>
      <c r="P72" s="74">
        <f t="shared" si="25"/>
        <v>0</v>
      </c>
      <c r="Q72" s="70">
        <f t="shared" si="26"/>
        <v>0</v>
      </c>
      <c r="R72" s="66"/>
      <c r="S72" s="46"/>
      <c r="T72" s="13"/>
      <c r="U72" s="10"/>
    </row>
    <row r="73" spans="1:21" s="7" customFormat="1" ht="27.75" customHeight="1" x14ac:dyDescent="0.25">
      <c r="A73" s="45"/>
      <c r="B73" s="104" t="s">
        <v>91</v>
      </c>
      <c r="C73" s="104"/>
      <c r="D73" s="29"/>
      <c r="E73" s="29"/>
      <c r="F73" s="29"/>
      <c r="G73" s="29"/>
      <c r="H73" s="29"/>
      <c r="I73" s="51" t="str">
        <f t="shared" si="16"/>
        <v>◄</v>
      </c>
      <c r="J73" s="50"/>
      <c r="K73" s="31">
        <v>2</v>
      </c>
      <c r="L73" s="32">
        <f t="shared" si="27"/>
        <v>0</v>
      </c>
      <c r="M73" s="33">
        <f t="shared" si="29"/>
        <v>2</v>
      </c>
      <c r="N73" s="73">
        <f t="shared" si="28"/>
        <v>0</v>
      </c>
      <c r="O73" s="69"/>
      <c r="P73" s="74">
        <f t="shared" si="25"/>
        <v>0</v>
      </c>
      <c r="Q73" s="70">
        <f t="shared" si="26"/>
        <v>0</v>
      </c>
      <c r="R73" s="66"/>
      <c r="S73" s="46"/>
      <c r="T73" s="13"/>
      <c r="U73" s="10"/>
    </row>
    <row r="74" spans="1:21" s="7" customFormat="1" ht="18.75" customHeight="1" x14ac:dyDescent="0.25">
      <c r="A74" s="45"/>
      <c r="B74" s="49"/>
      <c r="C74" s="49"/>
      <c r="D74" s="42" t="s">
        <v>83</v>
      </c>
      <c r="F74" s="105">
        <f>(M67)/SUM(K68:K73)</f>
        <v>1</v>
      </c>
      <c r="G74" s="105"/>
      <c r="H74" s="105"/>
      <c r="I74" s="105"/>
      <c r="J74" s="50"/>
      <c r="K74" s="52"/>
      <c r="L74" s="53"/>
      <c r="M74" s="33"/>
      <c r="N74" s="73"/>
      <c r="O74" s="69"/>
      <c r="P74" s="74"/>
      <c r="Q74" s="70"/>
      <c r="R74" s="66"/>
      <c r="S74" s="46"/>
      <c r="T74" s="13"/>
      <c r="U74" s="10"/>
    </row>
    <row r="75" spans="1:21" s="7" customFormat="1" ht="25.5" x14ac:dyDescent="0.25">
      <c r="A75" s="45"/>
      <c r="B75" s="49"/>
      <c r="C75" s="49"/>
      <c r="D75" s="48" t="s">
        <v>84</v>
      </c>
      <c r="F75" s="99" t="str">
        <f>IF(OR(R67=0,F74&lt;0.75),"!",(L67))</f>
        <v>!</v>
      </c>
      <c r="G75" s="99"/>
      <c r="H75" s="100" t="s">
        <v>76</v>
      </c>
      <c r="I75" s="100"/>
      <c r="J75" s="50"/>
      <c r="K75" s="20" t="s">
        <v>16</v>
      </c>
      <c r="L75" s="21" t="s">
        <v>17</v>
      </c>
      <c r="M75" s="22" t="s">
        <v>18</v>
      </c>
      <c r="N75" s="67" t="s">
        <v>17</v>
      </c>
      <c r="O75" s="69"/>
      <c r="P75" s="74"/>
      <c r="Q75" s="70"/>
      <c r="R75" s="66"/>
      <c r="S75" s="46"/>
      <c r="T75" s="13"/>
      <c r="U75" s="10"/>
    </row>
    <row r="76" spans="1:21" s="7" customFormat="1" ht="18.75" customHeight="1" x14ac:dyDescent="0.2">
      <c r="A76" s="49"/>
      <c r="B76" s="102" t="s">
        <v>92</v>
      </c>
      <c r="C76" s="102"/>
      <c r="D76" s="102"/>
      <c r="E76" s="102"/>
      <c r="F76" s="102"/>
      <c r="G76" s="102"/>
      <c r="H76" s="102"/>
      <c r="I76" s="49"/>
      <c r="J76" s="50"/>
      <c r="K76" s="24">
        <v>1</v>
      </c>
      <c r="L76" s="25">
        <f>(SUM(L77:L80))</f>
        <v>0</v>
      </c>
      <c r="M76" s="26">
        <f>SUM(M77:M80)</f>
        <v>6</v>
      </c>
      <c r="N76" s="68">
        <f>SUM(N77:N80)</f>
        <v>0</v>
      </c>
      <c r="O76" s="69"/>
      <c r="P76" s="74"/>
      <c r="Q76" s="71">
        <f>SUM(Q77:Q85)</f>
        <v>0</v>
      </c>
      <c r="R76" s="72">
        <f>IF(Q76=4,1,0)</f>
        <v>0</v>
      </c>
      <c r="S76" s="46"/>
      <c r="T76" s="13"/>
      <c r="U76" s="10"/>
    </row>
    <row r="77" spans="1:21" s="7" customFormat="1" ht="27.75" customHeight="1" x14ac:dyDescent="0.25">
      <c r="A77" s="49"/>
      <c r="B77" s="103" t="s">
        <v>93</v>
      </c>
      <c r="C77" s="103"/>
      <c r="D77" s="29"/>
      <c r="E77" s="29"/>
      <c r="F77" s="29"/>
      <c r="G77" s="29"/>
      <c r="H77" s="29"/>
      <c r="I77" s="51" t="str">
        <f t="shared" si="16"/>
        <v>◄</v>
      </c>
      <c r="J77" s="50"/>
      <c r="K77" s="31">
        <v>2</v>
      </c>
      <c r="L77" s="32">
        <f>SUM(N77)</f>
        <v>0</v>
      </c>
      <c r="M77" s="33">
        <f t="shared" ref="M77" si="30">IF(D77&lt;&gt;"",0,K77)</f>
        <v>2</v>
      </c>
      <c r="N77" s="73">
        <f>(IF(F77&lt;&gt;"",1/3,0)+IF(G77&lt;&gt;"",2/3,0)+IF(H77&lt;&gt;"",1,0))*K$76*20*M77/SUM(M$77:M$80)</f>
        <v>0</v>
      </c>
      <c r="O77" s="69"/>
      <c r="P77" s="74">
        <f t="shared" si="25"/>
        <v>0</v>
      </c>
      <c r="Q77" s="70">
        <f t="shared" si="26"/>
        <v>0</v>
      </c>
      <c r="R77" s="66"/>
      <c r="S77" s="46"/>
      <c r="T77" s="13"/>
      <c r="U77" s="10"/>
    </row>
    <row r="78" spans="1:21" s="7" customFormat="1" ht="27.75" customHeight="1" x14ac:dyDescent="0.25">
      <c r="A78" s="49"/>
      <c r="B78" s="104" t="s">
        <v>94</v>
      </c>
      <c r="C78" s="104"/>
      <c r="D78" s="29"/>
      <c r="E78" s="29"/>
      <c r="F78" s="29"/>
      <c r="G78" s="29"/>
      <c r="H78" s="29"/>
      <c r="I78" s="51" t="str">
        <f t="shared" si="16"/>
        <v>◄</v>
      </c>
      <c r="J78" s="50"/>
      <c r="K78" s="31">
        <v>2</v>
      </c>
      <c r="L78" s="32">
        <f t="shared" ref="L78:L80" si="31">SUM(N78)</f>
        <v>0</v>
      </c>
      <c r="M78" s="33">
        <f>IF(D78&lt;&gt;"",0,K78)</f>
        <v>2</v>
      </c>
      <c r="N78" s="73">
        <f t="shared" ref="N78:N80" si="32">(IF(F78&lt;&gt;"",1/3,0)+IF(G78&lt;&gt;"",2/3,0)+IF(H78&lt;&gt;"",1,0))*K$76*20*M78/SUM(M$77:M$80)</f>
        <v>0</v>
      </c>
      <c r="O78" s="69"/>
      <c r="P78" s="74">
        <f t="shared" si="25"/>
        <v>0</v>
      </c>
      <c r="Q78" s="70">
        <f t="shared" si="26"/>
        <v>0</v>
      </c>
      <c r="R78" s="66"/>
      <c r="S78" s="46"/>
      <c r="T78" s="13"/>
      <c r="U78" s="10"/>
    </row>
    <row r="79" spans="1:21" s="7" customFormat="1" ht="27.75" customHeight="1" x14ac:dyDescent="0.25">
      <c r="A79" s="49"/>
      <c r="B79" s="103" t="s">
        <v>95</v>
      </c>
      <c r="C79" s="103"/>
      <c r="D79" s="29"/>
      <c r="E79" s="29"/>
      <c r="F79" s="29"/>
      <c r="G79" s="29"/>
      <c r="H79" s="29"/>
      <c r="I79" s="51" t="str">
        <f t="shared" si="16"/>
        <v>◄</v>
      </c>
      <c r="J79" s="50"/>
      <c r="K79" s="31">
        <v>1</v>
      </c>
      <c r="L79" s="32">
        <f t="shared" si="31"/>
        <v>0</v>
      </c>
      <c r="M79" s="33">
        <f t="shared" ref="M79:M80" si="33">IF(D79&lt;&gt;"",0,K79)</f>
        <v>1</v>
      </c>
      <c r="N79" s="73">
        <f t="shared" si="32"/>
        <v>0</v>
      </c>
      <c r="O79" s="69"/>
      <c r="P79" s="74">
        <f t="shared" si="25"/>
        <v>0</v>
      </c>
      <c r="Q79" s="70">
        <f t="shared" si="26"/>
        <v>0</v>
      </c>
      <c r="R79" s="66"/>
      <c r="S79" s="46"/>
      <c r="T79" s="13"/>
      <c r="U79" s="10"/>
    </row>
    <row r="80" spans="1:21" s="7" customFormat="1" ht="27.75" customHeight="1" x14ac:dyDescent="0.25">
      <c r="A80" s="49"/>
      <c r="B80" s="104" t="s">
        <v>96</v>
      </c>
      <c r="C80" s="104"/>
      <c r="D80" s="29"/>
      <c r="E80" s="29"/>
      <c r="F80" s="29"/>
      <c r="G80" s="29"/>
      <c r="H80" s="29"/>
      <c r="I80" s="51" t="str">
        <f t="shared" si="16"/>
        <v>◄</v>
      </c>
      <c r="J80" s="50"/>
      <c r="K80" s="31">
        <v>1</v>
      </c>
      <c r="L80" s="32">
        <f t="shared" si="31"/>
        <v>0</v>
      </c>
      <c r="M80" s="33">
        <f t="shared" si="33"/>
        <v>1</v>
      </c>
      <c r="N80" s="73">
        <f t="shared" si="32"/>
        <v>0</v>
      </c>
      <c r="O80" s="65"/>
      <c r="P80" s="74">
        <f t="shared" si="25"/>
        <v>0</v>
      </c>
      <c r="Q80" s="70">
        <f t="shared" si="26"/>
        <v>0</v>
      </c>
      <c r="R80" s="66"/>
      <c r="S80" s="46"/>
      <c r="T80" s="13"/>
      <c r="U80" s="10"/>
    </row>
    <row r="81" spans="1:21" s="7" customFormat="1" ht="18.75" customHeight="1" x14ac:dyDescent="0.25">
      <c r="A81" s="45"/>
      <c r="B81" s="49"/>
      <c r="C81" s="49"/>
      <c r="D81" s="42" t="s">
        <v>83</v>
      </c>
      <c r="F81" s="105">
        <f>(M76)/SUM(K77:K80)</f>
        <v>1</v>
      </c>
      <c r="G81" s="105"/>
      <c r="H81" s="105"/>
      <c r="I81" s="105"/>
      <c r="J81" s="50"/>
      <c r="K81" s="52"/>
      <c r="L81" s="53"/>
      <c r="M81" s="33"/>
      <c r="N81" s="73"/>
      <c r="O81" s="69"/>
      <c r="P81" s="65"/>
      <c r="Q81" s="66"/>
      <c r="R81" s="66"/>
      <c r="S81" s="46"/>
      <c r="T81" s="13"/>
      <c r="U81" s="10"/>
    </row>
    <row r="82" spans="1:21" s="7" customFormat="1" ht="18.75" customHeight="1" x14ac:dyDescent="0.25">
      <c r="A82" s="45"/>
      <c r="B82" s="49"/>
      <c r="C82" s="49"/>
      <c r="D82" s="48" t="s">
        <v>84</v>
      </c>
      <c r="F82" s="99" t="str">
        <f>IF(OR(R76=0,F81&lt;0.75),"!",(L76))</f>
        <v>!</v>
      </c>
      <c r="G82" s="99"/>
      <c r="H82" s="100" t="s">
        <v>76</v>
      </c>
      <c r="I82" s="100"/>
      <c r="J82" s="50"/>
      <c r="K82" s="52"/>
      <c r="L82" s="53"/>
      <c r="M82" s="33"/>
      <c r="N82" s="73"/>
      <c r="O82" s="69"/>
      <c r="P82" s="65"/>
      <c r="Q82" s="66"/>
      <c r="R82" s="66"/>
      <c r="S82" s="46"/>
      <c r="T82" s="13"/>
      <c r="U82" s="10"/>
    </row>
    <row r="83" spans="1:21" s="7" customFormat="1" ht="18.75" customHeight="1" x14ac:dyDescent="0.25">
      <c r="A83" s="49"/>
      <c r="B83" s="49"/>
      <c r="C83" s="49"/>
      <c r="D83" s="49"/>
      <c r="E83" s="49"/>
      <c r="F83" s="49"/>
      <c r="G83" s="49"/>
      <c r="H83" s="49"/>
      <c r="I83" s="49"/>
      <c r="J83" s="50"/>
      <c r="K83" s="3"/>
      <c r="L83" s="13"/>
      <c r="M83" s="8"/>
      <c r="N83" s="64"/>
      <c r="O83" s="65"/>
      <c r="P83" s="65"/>
      <c r="Q83" s="66"/>
      <c r="R83" s="66"/>
      <c r="S83" s="54"/>
      <c r="T83" s="9"/>
      <c r="U83" s="10"/>
    </row>
    <row r="84" spans="1:21" s="7" customFormat="1" ht="18.75" customHeight="1" x14ac:dyDescent="0.25">
      <c r="A84" s="10"/>
      <c r="B84" s="45"/>
      <c r="D84" s="48" t="s">
        <v>97</v>
      </c>
      <c r="F84" s="99" t="e">
        <f>(F82+F75+F66+F56)/4</f>
        <v>#VALUE!</v>
      </c>
      <c r="G84" s="99"/>
      <c r="H84" s="100" t="s">
        <v>76</v>
      </c>
      <c r="I84" s="100"/>
      <c r="J84" s="50"/>
      <c r="K84" s="3"/>
      <c r="L84" s="13"/>
      <c r="M84" s="8"/>
      <c r="N84" s="64"/>
      <c r="O84" s="65"/>
      <c r="P84" s="65"/>
      <c r="Q84" s="66"/>
      <c r="R84" s="66"/>
      <c r="S84" s="54"/>
      <c r="T84" s="9"/>
      <c r="U84" s="10"/>
    </row>
    <row r="85" spans="1:21" s="7" customFormat="1" ht="18.75" customHeight="1" x14ac:dyDescent="0.25">
      <c r="A85" s="10"/>
      <c r="B85" s="45"/>
      <c r="D85" s="48" t="s">
        <v>98</v>
      </c>
      <c r="F85" s="77"/>
      <c r="G85" s="77"/>
      <c r="H85" s="101" t="s">
        <v>99</v>
      </c>
      <c r="I85" s="101"/>
      <c r="J85" s="50"/>
      <c r="K85" s="3"/>
      <c r="L85" s="13"/>
      <c r="M85" s="8"/>
      <c r="N85" s="64"/>
      <c r="O85" s="65"/>
      <c r="P85" s="65"/>
      <c r="Q85" s="66"/>
      <c r="R85" s="66"/>
      <c r="S85" s="54"/>
      <c r="T85" s="9"/>
      <c r="U85" s="10"/>
    </row>
    <row r="86" spans="1:21" s="7" customFormat="1" ht="18.75" customHeight="1" x14ac:dyDescent="0.25">
      <c r="A86" s="85" t="s">
        <v>100</v>
      </c>
      <c r="B86" s="85"/>
      <c r="C86" s="85"/>
      <c r="D86" s="85"/>
      <c r="E86" s="85"/>
      <c r="F86" s="85"/>
      <c r="G86" s="85"/>
      <c r="H86" s="85"/>
      <c r="I86" s="85"/>
      <c r="J86" s="50"/>
      <c r="K86" s="3"/>
      <c r="L86" s="13"/>
      <c r="M86" s="8"/>
      <c r="N86" s="64"/>
      <c r="O86" s="65"/>
      <c r="P86" s="65"/>
      <c r="Q86" s="66"/>
      <c r="R86" s="66"/>
      <c r="S86" s="54"/>
      <c r="T86" s="9"/>
      <c r="U86" s="10"/>
    </row>
    <row r="87" spans="1:21" s="7" customFormat="1" ht="18.75" customHeight="1" thickBot="1" x14ac:dyDescent="0.3">
      <c r="A87" s="86" t="s">
        <v>101</v>
      </c>
      <c r="B87" s="86"/>
      <c r="C87" s="86"/>
      <c r="D87" s="86"/>
      <c r="E87" s="86"/>
      <c r="F87" s="86"/>
      <c r="G87" s="86"/>
      <c r="H87" s="86"/>
      <c r="I87" s="86"/>
      <c r="J87" s="50"/>
      <c r="K87" s="3"/>
      <c r="L87" s="13"/>
      <c r="M87" s="8"/>
      <c r="N87" s="64"/>
      <c r="O87" s="65"/>
      <c r="P87" s="65"/>
      <c r="Q87" s="66"/>
      <c r="R87" s="66"/>
      <c r="S87" s="54"/>
      <c r="T87" s="9"/>
      <c r="U87" s="10"/>
    </row>
    <row r="88" spans="1:21" s="7" customFormat="1" ht="15" customHeight="1" x14ac:dyDescent="0.25">
      <c r="A88" s="87" t="s">
        <v>102</v>
      </c>
      <c r="B88" s="88"/>
      <c r="C88" s="89" t="str">
        <f>(IF(Q53&gt;0,"Attention erreur de saisie ! Voir ci-dessus",""))</f>
        <v/>
      </c>
      <c r="D88" s="89"/>
      <c r="E88" s="89"/>
      <c r="F88" s="89"/>
      <c r="G88" s="89"/>
      <c r="H88" s="90"/>
      <c r="I88" s="55"/>
      <c r="J88" s="43"/>
      <c r="K88" s="3"/>
      <c r="L88" s="13"/>
      <c r="M88" s="8"/>
      <c r="N88" s="64"/>
      <c r="O88" s="65"/>
      <c r="P88" s="65"/>
      <c r="Q88" s="66"/>
      <c r="R88" s="66"/>
      <c r="S88" s="54"/>
      <c r="T88" s="9"/>
      <c r="U88" s="10"/>
    </row>
    <row r="89" spans="1:21" s="7" customFormat="1" ht="125.25" customHeight="1" thickBot="1" x14ac:dyDescent="0.3">
      <c r="A89" s="91"/>
      <c r="B89" s="92"/>
      <c r="C89" s="92"/>
      <c r="D89" s="92"/>
      <c r="E89" s="92"/>
      <c r="F89" s="92"/>
      <c r="G89" s="92"/>
      <c r="H89" s="93"/>
      <c r="I89" s="56"/>
      <c r="J89" s="43"/>
      <c r="K89" s="3"/>
      <c r="L89" s="13"/>
      <c r="M89" s="8"/>
      <c r="N89" s="64"/>
      <c r="O89" s="65"/>
      <c r="P89" s="65"/>
      <c r="Q89" s="66"/>
      <c r="R89" s="66"/>
      <c r="S89" s="54"/>
      <c r="T89" s="9"/>
      <c r="U89" s="10"/>
    </row>
    <row r="90" spans="1:21" s="7" customFormat="1" ht="7.5" customHeight="1" thickBot="1" x14ac:dyDescent="0.3">
      <c r="A90" s="57"/>
      <c r="B90" s="57"/>
      <c r="C90" s="57"/>
      <c r="D90" s="58"/>
      <c r="E90" s="58"/>
      <c r="F90" s="58"/>
      <c r="G90" s="58"/>
      <c r="H90" s="58"/>
      <c r="I90" s="56"/>
      <c r="J90" s="43"/>
      <c r="K90" s="3"/>
      <c r="L90" s="4"/>
      <c r="M90" s="8"/>
      <c r="N90" s="64"/>
      <c r="O90" s="65"/>
      <c r="P90" s="65"/>
      <c r="Q90" s="66"/>
      <c r="R90" s="66"/>
      <c r="S90" s="9"/>
      <c r="T90" s="10"/>
      <c r="U90" s="10"/>
    </row>
    <row r="91" spans="1:21" s="7" customFormat="1" ht="12.75" customHeight="1" x14ac:dyDescent="0.2">
      <c r="A91" s="94" t="s">
        <v>103</v>
      </c>
      <c r="B91" s="95"/>
      <c r="C91" s="59" t="s">
        <v>104</v>
      </c>
      <c r="D91" s="60"/>
      <c r="E91" s="96" t="s">
        <v>105</v>
      </c>
      <c r="F91" s="97"/>
      <c r="G91" s="97"/>
      <c r="H91" s="98"/>
      <c r="I91" s="10"/>
      <c r="J91" s="43"/>
      <c r="K91" s="3"/>
      <c r="L91" s="4"/>
      <c r="M91" s="8"/>
      <c r="N91" s="64"/>
      <c r="O91" s="65"/>
      <c r="P91" s="65"/>
      <c r="Q91" s="66"/>
      <c r="R91" s="66"/>
      <c r="S91" s="9"/>
      <c r="T91" s="10"/>
      <c r="U91" s="10"/>
    </row>
    <row r="92" spans="1:21" s="7" customFormat="1" ht="50.1" customHeight="1" thickBot="1" x14ac:dyDescent="0.3">
      <c r="A92" s="76"/>
      <c r="B92" s="77"/>
      <c r="C92" s="61"/>
      <c r="D92" s="62"/>
      <c r="E92" s="78"/>
      <c r="F92" s="79"/>
      <c r="G92" s="79"/>
      <c r="H92" s="80"/>
      <c r="I92" s="1"/>
      <c r="J92" s="43"/>
      <c r="K92" s="3"/>
      <c r="L92" s="4"/>
      <c r="M92" s="8"/>
      <c r="N92" s="64"/>
      <c r="O92" s="65"/>
      <c r="P92" s="65"/>
      <c r="Q92" s="66"/>
      <c r="R92" s="66"/>
      <c r="S92" s="9"/>
      <c r="T92" s="10"/>
      <c r="U92" s="10"/>
    </row>
    <row r="93" spans="1:21" s="7" customFormat="1" ht="50.1" customHeight="1" x14ac:dyDescent="0.25">
      <c r="A93" s="76"/>
      <c r="B93" s="77"/>
      <c r="C93" s="61"/>
      <c r="D93" s="62"/>
      <c r="E93" s="9"/>
      <c r="F93" s="9"/>
      <c r="G93" s="9"/>
      <c r="H93" s="9"/>
      <c r="I93" s="1"/>
      <c r="J93" s="43"/>
      <c r="K93" s="3"/>
      <c r="L93" s="4"/>
      <c r="M93" s="8"/>
      <c r="N93" s="64"/>
      <c r="O93" s="65"/>
      <c r="P93" s="65"/>
      <c r="Q93" s="66"/>
      <c r="R93" s="66"/>
      <c r="S93" s="9"/>
      <c r="T93" s="10"/>
      <c r="U93" s="10"/>
    </row>
    <row r="94" spans="1:21" s="7" customFormat="1" ht="50.1" customHeight="1" x14ac:dyDescent="0.25">
      <c r="A94" s="76"/>
      <c r="B94" s="77"/>
      <c r="C94" s="61"/>
      <c r="D94" s="62"/>
      <c r="E94" s="9"/>
      <c r="F94" s="9"/>
      <c r="G94" s="9"/>
      <c r="H94" s="9"/>
      <c r="I94" s="1"/>
      <c r="J94" s="43"/>
      <c r="K94" s="3"/>
      <c r="L94" s="4"/>
      <c r="M94" s="8"/>
      <c r="N94" s="64"/>
      <c r="O94" s="65"/>
      <c r="P94" s="65"/>
      <c r="Q94" s="66"/>
      <c r="R94" s="66"/>
      <c r="S94" s="9"/>
      <c r="T94" s="10"/>
      <c r="U94" s="10"/>
    </row>
    <row r="95" spans="1:21" s="7" customFormat="1" ht="50.1" customHeight="1" thickBot="1" x14ac:dyDescent="0.3">
      <c r="A95" s="81"/>
      <c r="B95" s="82"/>
      <c r="C95" s="63"/>
      <c r="D95" s="62"/>
      <c r="E95" s="83">
        <f ca="1">TODAY()</f>
        <v>45257</v>
      </c>
      <c r="F95" s="84"/>
      <c r="G95" s="84"/>
      <c r="H95" s="84"/>
      <c r="I95" s="1"/>
      <c r="J95" s="43"/>
      <c r="K95" s="3"/>
      <c r="L95" s="4"/>
      <c r="M95" s="8"/>
      <c r="N95" s="64"/>
      <c r="O95" s="65"/>
      <c r="P95" s="65"/>
      <c r="Q95" s="66"/>
      <c r="R95" s="66"/>
      <c r="S95" s="9"/>
      <c r="T95" s="10"/>
      <c r="U95" s="10"/>
    </row>
    <row r="96" spans="1:21" s="7" customFormat="1" ht="12.75" x14ac:dyDescent="0.25">
      <c r="A96" s="10"/>
      <c r="B96" s="45"/>
      <c r="C96" s="10"/>
      <c r="D96" s="9"/>
      <c r="E96" s="9"/>
      <c r="F96" s="9"/>
      <c r="G96" s="9"/>
      <c r="H96" s="9"/>
      <c r="I96" s="1"/>
      <c r="J96" s="43"/>
      <c r="K96" s="3"/>
      <c r="L96" s="4"/>
      <c r="M96" s="8"/>
      <c r="N96" s="64"/>
      <c r="O96" s="65"/>
      <c r="P96" s="65"/>
      <c r="Q96" s="66"/>
      <c r="R96" s="66"/>
      <c r="S96" s="9"/>
      <c r="T96" s="10"/>
      <c r="U96" s="10"/>
    </row>
    <row r="97" spans="1:21" s="7" customFormat="1" ht="12.75" x14ac:dyDescent="0.25">
      <c r="A97" s="10"/>
      <c r="B97" s="45"/>
      <c r="C97" s="10"/>
      <c r="D97" s="9"/>
      <c r="E97" s="9"/>
      <c r="F97" s="9"/>
      <c r="G97" s="9"/>
      <c r="H97" s="9"/>
      <c r="I97" s="1"/>
      <c r="J97" s="43"/>
      <c r="K97" s="3"/>
      <c r="L97" s="4"/>
      <c r="M97" s="8"/>
      <c r="N97" s="64"/>
      <c r="O97" s="65"/>
      <c r="P97" s="65"/>
      <c r="Q97" s="66"/>
      <c r="R97" s="66"/>
      <c r="S97" s="9"/>
      <c r="T97" s="10"/>
      <c r="U97" s="10"/>
    </row>
    <row r="98" spans="1:21" s="7" customFormat="1" ht="12.75" x14ac:dyDescent="0.25">
      <c r="A98" s="10"/>
      <c r="B98" s="45"/>
      <c r="C98" s="10"/>
      <c r="D98" s="9"/>
      <c r="E98" s="9"/>
      <c r="F98" s="9"/>
      <c r="G98" s="9"/>
      <c r="H98" s="9"/>
      <c r="I98" s="1"/>
      <c r="J98" s="43"/>
      <c r="K98" s="3"/>
      <c r="L98" s="4"/>
      <c r="M98" s="8"/>
      <c r="N98" s="64"/>
      <c r="O98" s="65"/>
      <c r="P98" s="65"/>
      <c r="Q98" s="66"/>
      <c r="R98" s="66"/>
      <c r="S98" s="9"/>
      <c r="T98" s="10"/>
      <c r="U98" s="10"/>
    </row>
    <row r="99" spans="1:21" ht="12.75" x14ac:dyDescent="0.25">
      <c r="M99" s="8"/>
      <c r="S99" s="9"/>
      <c r="T99" s="10"/>
      <c r="U99" s="10"/>
    </row>
    <row r="100" spans="1:21" ht="12.75" x14ac:dyDescent="0.25">
      <c r="M100" s="8"/>
      <c r="S100" s="9"/>
      <c r="T100" s="10"/>
      <c r="U100" s="10"/>
    </row>
    <row r="101" spans="1:21" ht="12.75" x14ac:dyDescent="0.25">
      <c r="M101" s="8"/>
      <c r="S101" s="9"/>
      <c r="T101" s="10"/>
      <c r="U101" s="10"/>
    </row>
    <row r="102" spans="1:21" ht="12.75" x14ac:dyDescent="0.25">
      <c r="M102" s="8"/>
      <c r="S102" s="9"/>
      <c r="T102" s="10"/>
      <c r="U102" s="10"/>
    </row>
    <row r="103" spans="1:21" ht="12.75" x14ac:dyDescent="0.25">
      <c r="M103" s="8"/>
      <c r="S103" s="9"/>
      <c r="T103" s="10"/>
      <c r="U103" s="10"/>
    </row>
    <row r="104" spans="1:21" ht="12.75" x14ac:dyDescent="0.25">
      <c r="M104" s="8"/>
      <c r="S104" s="9"/>
      <c r="T104" s="10"/>
      <c r="U104" s="10"/>
    </row>
    <row r="105" spans="1:21" ht="12.75" x14ac:dyDescent="0.25">
      <c r="M105" s="8"/>
      <c r="S105" s="9"/>
      <c r="T105" s="10"/>
      <c r="U105" s="10"/>
    </row>
    <row r="106" spans="1:21" ht="12.75" x14ac:dyDescent="0.25">
      <c r="M106" s="8"/>
      <c r="S106" s="9"/>
      <c r="T106" s="10"/>
      <c r="U106" s="10"/>
    </row>
    <row r="107" spans="1:21" ht="12.75" x14ac:dyDescent="0.25">
      <c r="M107" s="8"/>
      <c r="S107" s="9"/>
      <c r="T107" s="10"/>
      <c r="U107" s="10"/>
    </row>
    <row r="108" spans="1:21" ht="12.75" x14ac:dyDescent="0.25">
      <c r="M108" s="8"/>
      <c r="S108" s="9"/>
      <c r="T108" s="10"/>
      <c r="U108" s="10"/>
    </row>
    <row r="109" spans="1:21" ht="12.75" x14ac:dyDescent="0.25">
      <c r="M109" s="8"/>
      <c r="S109" s="9"/>
      <c r="T109" s="10"/>
      <c r="U109" s="10"/>
    </row>
    <row r="110" spans="1:21" ht="12.75" x14ac:dyDescent="0.25">
      <c r="M110" s="8"/>
      <c r="S110" s="9"/>
      <c r="T110" s="10"/>
      <c r="U110" s="10"/>
    </row>
    <row r="111" spans="1:21" ht="12.75" x14ac:dyDescent="0.25">
      <c r="M111" s="8"/>
      <c r="S111" s="9"/>
      <c r="T111" s="10"/>
      <c r="U111" s="10"/>
    </row>
    <row r="112" spans="1:21" ht="12.75" x14ac:dyDescent="0.25">
      <c r="C112" s="45"/>
      <c r="M112" s="8"/>
      <c r="S112" s="9"/>
      <c r="T112" s="10"/>
      <c r="U112" s="10"/>
    </row>
    <row r="113" spans="3:21" ht="12.75" x14ac:dyDescent="0.25">
      <c r="C113" s="45"/>
      <c r="M113" s="8"/>
      <c r="S113" s="9"/>
      <c r="T113" s="10"/>
      <c r="U113" s="10"/>
    </row>
    <row r="114" spans="3:21" ht="12.75" x14ac:dyDescent="0.25">
      <c r="C114" s="45"/>
      <c r="M114" s="8"/>
      <c r="S114" s="9"/>
      <c r="T114" s="10"/>
      <c r="U114" s="10"/>
    </row>
    <row r="115" spans="3:21" ht="12.75" x14ac:dyDescent="0.25">
      <c r="C115" s="45"/>
      <c r="M115" s="8"/>
      <c r="S115" s="9"/>
      <c r="T115" s="10"/>
      <c r="U115" s="10"/>
    </row>
    <row r="116" spans="3:21" ht="12.75" x14ac:dyDescent="0.25">
      <c r="C116" s="45"/>
      <c r="M116" s="8"/>
      <c r="S116" s="9"/>
      <c r="T116" s="10"/>
      <c r="U116" s="10"/>
    </row>
    <row r="117" spans="3:21" ht="12.75" x14ac:dyDescent="0.25">
      <c r="C117" s="45"/>
      <c r="M117" s="8"/>
      <c r="S117" s="9"/>
      <c r="T117" s="10"/>
      <c r="U117" s="10"/>
    </row>
    <row r="118" spans="3:21" ht="12.75" x14ac:dyDescent="0.25">
      <c r="C118" s="45"/>
      <c r="M118" s="8"/>
      <c r="S118" s="9"/>
      <c r="T118" s="10"/>
      <c r="U118" s="10"/>
    </row>
    <row r="119" spans="3:21" ht="12.75" x14ac:dyDescent="0.25">
      <c r="C119" s="45"/>
      <c r="M119" s="8"/>
      <c r="S119" s="9"/>
      <c r="T119" s="10"/>
      <c r="U119" s="10"/>
    </row>
    <row r="120" spans="3:21" ht="12.75" x14ac:dyDescent="0.25">
      <c r="C120" s="45"/>
      <c r="M120" s="8"/>
      <c r="S120" s="9"/>
      <c r="T120" s="10"/>
      <c r="U120" s="10"/>
    </row>
    <row r="121" spans="3:21" ht="12.75" x14ac:dyDescent="0.25">
      <c r="C121" s="45"/>
      <c r="M121" s="8"/>
      <c r="S121" s="9"/>
      <c r="T121" s="10"/>
      <c r="U121" s="10"/>
    </row>
    <row r="122" spans="3:21" ht="12.75" x14ac:dyDescent="0.25">
      <c r="C122" s="45"/>
      <c r="M122" s="8"/>
      <c r="S122" s="9"/>
      <c r="T122" s="10"/>
      <c r="U122" s="10"/>
    </row>
    <row r="123" spans="3:21" ht="12.75" x14ac:dyDescent="0.25">
      <c r="C123" s="45"/>
      <c r="M123" s="8"/>
      <c r="S123" s="9"/>
      <c r="T123" s="10"/>
      <c r="U123" s="10"/>
    </row>
    <row r="124" spans="3:21" ht="12.75" x14ac:dyDescent="0.25">
      <c r="C124" s="45"/>
      <c r="M124" s="8"/>
      <c r="S124" s="9"/>
      <c r="T124" s="10"/>
      <c r="U124" s="10"/>
    </row>
    <row r="125" spans="3:21" ht="12.75" x14ac:dyDescent="0.25">
      <c r="C125" s="45"/>
      <c r="M125" s="8"/>
      <c r="S125" s="9"/>
      <c r="T125" s="10"/>
      <c r="U125" s="10"/>
    </row>
    <row r="126" spans="3:21" ht="12.75" x14ac:dyDescent="0.25">
      <c r="C126" s="45"/>
      <c r="M126" s="8"/>
      <c r="S126" s="9"/>
      <c r="T126" s="10"/>
      <c r="U126" s="10"/>
    </row>
    <row r="127" spans="3:21" ht="12.75" x14ac:dyDescent="0.25">
      <c r="C127" s="45"/>
      <c r="M127" s="8"/>
      <c r="S127" s="9"/>
      <c r="T127" s="10"/>
      <c r="U127" s="10"/>
    </row>
    <row r="128" spans="3:21" ht="12.75" x14ac:dyDescent="0.25">
      <c r="C128" s="45"/>
      <c r="M128" s="8"/>
      <c r="S128" s="9"/>
      <c r="T128" s="10"/>
      <c r="U128" s="10"/>
    </row>
    <row r="129" spans="3:21" ht="12.75" x14ac:dyDescent="0.25">
      <c r="C129" s="45"/>
      <c r="M129" s="8"/>
      <c r="S129" s="9"/>
      <c r="T129" s="10"/>
      <c r="U129" s="10"/>
    </row>
    <row r="130" spans="3:21" ht="12.75" x14ac:dyDescent="0.25">
      <c r="C130" s="45"/>
      <c r="M130" s="8"/>
      <c r="S130" s="9"/>
      <c r="T130" s="10"/>
      <c r="U130" s="10"/>
    </row>
    <row r="131" spans="3:21" ht="12.75" x14ac:dyDescent="0.25">
      <c r="C131" s="45"/>
    </row>
    <row r="132" spans="3:21" ht="12.75" x14ac:dyDescent="0.25">
      <c r="C132" s="45"/>
    </row>
    <row r="133" spans="3:21" ht="12.75" x14ac:dyDescent="0.25">
      <c r="C133" s="45"/>
    </row>
    <row r="134" spans="3:21" ht="12.75" x14ac:dyDescent="0.25">
      <c r="C134" s="45"/>
    </row>
    <row r="135" spans="3:21" ht="12.75" x14ac:dyDescent="0.25">
      <c r="C135" s="45"/>
    </row>
    <row r="136" spans="3:21" ht="12.75" x14ac:dyDescent="0.25">
      <c r="C136" s="45"/>
    </row>
    <row r="137" spans="3:21" ht="12.75" x14ac:dyDescent="0.25">
      <c r="C137" s="45"/>
    </row>
    <row r="138" spans="3:21" ht="12.75" x14ac:dyDescent="0.25">
      <c r="C138" s="45"/>
    </row>
  </sheetData>
  <sheetProtection algorithmName="SHA-512" hashValue="CLBvyso4vmB0l0SdDQHIcLik4P1oX5EBwGTiug0sz/zs4kmDVRrI3j9AmL95jvUStgwhAuF3nj1I35yAL3VCJQ==" saltValue="jqQwXJmYm8bqdBoXKmispg==" spinCount="100000" sheet="1" objects="1" scenarios="1"/>
  <mergeCells count="115">
    <mergeCell ref="A1:H1"/>
    <mergeCell ref="A2:B2"/>
    <mergeCell ref="C2:H2"/>
    <mergeCell ref="A3:B3"/>
    <mergeCell ref="C3:H3"/>
    <mergeCell ref="A4:B4"/>
    <mergeCell ref="C4:H4"/>
    <mergeCell ref="A8:B8"/>
    <mergeCell ref="C8:H8"/>
    <mergeCell ref="A9:B9"/>
    <mergeCell ref="C9:H9"/>
    <mergeCell ref="A10:H10"/>
    <mergeCell ref="A11:H11"/>
    <mergeCell ref="A5:B5"/>
    <mergeCell ref="C5:H5"/>
    <mergeCell ref="A6:B6"/>
    <mergeCell ref="C6:H6"/>
    <mergeCell ref="A7:B7"/>
    <mergeCell ref="C7:H7"/>
    <mergeCell ref="A24:B24"/>
    <mergeCell ref="C24:C25"/>
    <mergeCell ref="A25:B25"/>
    <mergeCell ref="A26:B27"/>
    <mergeCell ref="A28:B28"/>
    <mergeCell ref="C28:C29"/>
    <mergeCell ref="A29:B29"/>
    <mergeCell ref="A12:H18"/>
    <mergeCell ref="J19:K19"/>
    <mergeCell ref="A20:B20"/>
    <mergeCell ref="A21:H21"/>
    <mergeCell ref="A22:B22"/>
    <mergeCell ref="A23:B23"/>
    <mergeCell ref="K28:K29"/>
    <mergeCell ref="L28:L29"/>
    <mergeCell ref="M28:M29"/>
    <mergeCell ref="N28:N29"/>
    <mergeCell ref="P28:P29"/>
    <mergeCell ref="Q28:Q29"/>
    <mergeCell ref="D28:D29"/>
    <mergeCell ref="E28:E29"/>
    <mergeCell ref="F28:F29"/>
    <mergeCell ref="G28:G29"/>
    <mergeCell ref="H28:H29"/>
    <mergeCell ref="I28:I29"/>
    <mergeCell ref="A38:B38"/>
    <mergeCell ref="A39:B39"/>
    <mergeCell ref="A40:B40"/>
    <mergeCell ref="A41:B41"/>
    <mergeCell ref="A42:H42"/>
    <mergeCell ref="A43:B43"/>
    <mergeCell ref="A30:B30"/>
    <mergeCell ref="A31:B31"/>
    <mergeCell ref="A32:B32"/>
    <mergeCell ref="A33:B33"/>
    <mergeCell ref="A34:H34"/>
    <mergeCell ref="A35:B37"/>
    <mergeCell ref="J53:J56"/>
    <mergeCell ref="F54:I54"/>
    <mergeCell ref="F55:I55"/>
    <mergeCell ref="F56:G56"/>
    <mergeCell ref="H56:I56"/>
    <mergeCell ref="A44:B44"/>
    <mergeCell ref="A45:B45"/>
    <mergeCell ref="A46:H46"/>
    <mergeCell ref="A47:B47"/>
    <mergeCell ref="A48:B48"/>
    <mergeCell ref="A49:B49"/>
    <mergeCell ref="B64:C64"/>
    <mergeCell ref="F65:I65"/>
    <mergeCell ref="B58:H58"/>
    <mergeCell ref="B59:C59"/>
    <mergeCell ref="B60:C60"/>
    <mergeCell ref="B61:C61"/>
    <mergeCell ref="B62:C62"/>
    <mergeCell ref="B63:C63"/>
    <mergeCell ref="A50:B51"/>
    <mergeCell ref="F52:I52"/>
    <mergeCell ref="F53:I53"/>
    <mergeCell ref="B71:C71"/>
    <mergeCell ref="B72:C72"/>
    <mergeCell ref="B73:C73"/>
    <mergeCell ref="F74:I74"/>
    <mergeCell ref="F75:G75"/>
    <mergeCell ref="H75:I75"/>
    <mergeCell ref="F66:G66"/>
    <mergeCell ref="H66:I66"/>
    <mergeCell ref="B67:H67"/>
    <mergeCell ref="B68:C68"/>
    <mergeCell ref="B69:C69"/>
    <mergeCell ref="B70:C70"/>
    <mergeCell ref="F82:G82"/>
    <mergeCell ref="H82:I82"/>
    <mergeCell ref="F84:G84"/>
    <mergeCell ref="H84:I84"/>
    <mergeCell ref="F85:G85"/>
    <mergeCell ref="H85:I85"/>
    <mergeCell ref="B76:H76"/>
    <mergeCell ref="B77:C77"/>
    <mergeCell ref="B78:C78"/>
    <mergeCell ref="B79:C79"/>
    <mergeCell ref="B80:C80"/>
    <mergeCell ref="F81:I81"/>
    <mergeCell ref="A92:B92"/>
    <mergeCell ref="E92:H92"/>
    <mergeCell ref="A93:B93"/>
    <mergeCell ref="A94:B94"/>
    <mergeCell ref="A95:B95"/>
    <mergeCell ref="E95:H95"/>
    <mergeCell ref="A86:I86"/>
    <mergeCell ref="A87:I87"/>
    <mergeCell ref="A88:B88"/>
    <mergeCell ref="C88:H88"/>
    <mergeCell ref="A89:H89"/>
    <mergeCell ref="A91:B91"/>
    <mergeCell ref="E91:H91"/>
  </mergeCells>
  <conditionalFormatting sqref="E92 A89 A92:A95 C8:C9 A12 F85">
    <cfRule type="cellIs" dxfId="1" priority="2" stopIfTrue="1" operator="equal">
      <formula>$D$16</formula>
    </cfRule>
  </conditionalFormatting>
  <conditionalFormatting sqref="F74 F65 F81 F52:F55">
    <cfRule type="cellIs" dxfId="0" priority="1" stopIfTrue="1" operator="lessThan">
      <formula>0.75</formula>
    </cfRule>
  </conditionalFormatting>
  <printOptions horizontalCentered="1" verticalCentered="1"/>
  <pageMargins left="0.27559055118110237" right="0.19685039370078741" top="0.15748031496062992" bottom="0.11811023622047245" header="0.15748031496062992" footer="0.11811023622047245"/>
  <pageSetup paperSize="8" scale="52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size="5" baseType="lpstr">
      <vt:lpstr>BTS E61</vt:lpstr>
      <vt:lpstr>Feuil1</vt:lpstr>
      <vt:lpstr>Feuil2</vt:lpstr>
      <vt:lpstr>Feuil3</vt:lpstr>
      <vt:lpstr>'BTS E61'!Zone_d_impression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fbacon</dc:creator>
  <cp:lastModifiedBy>utilisateur</cp:lastModifiedBy>
  <cp:lastPrinted>2019-12-03T10:31:58Z</cp:lastPrinted>
  <dcterms:created xsi:type="dcterms:W3CDTF">2015-02-08T11:12:27Z</dcterms:created>
  <dcterms:modified xsi:type="dcterms:W3CDTF">2023-11-27T15:15:52Z</dcterms:modified>
</cp:coreProperties>
</file>