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BTS E5" sheetId="4" r:id="rId1"/>
    <sheet name="Feuil1" sheetId="1" r:id="rId2"/>
    <sheet name="Feuil2" sheetId="2" r:id="rId3"/>
    <sheet name="Feuil3" sheetId="3" r:id="rId4"/>
  </sheets>
  <definedNames>
    <definedName name="_xlnm.Print_Area" localSheetId="0">'BTS E5'!$A$1:$I$83</definedName>
  </definedNames>
  <calcPr calcId="125725"/>
</workbook>
</file>

<file path=xl/calcChain.xml><?xml version="1.0" encoding="utf-8"?>
<calcChain xmlns="http://schemas.openxmlformats.org/spreadsheetml/2006/main">
  <c r="E83" i="4"/>
  <c r="C76"/>
  <c r="P65"/>
  <c r="I65" s="1"/>
  <c r="Q65" s="1"/>
  <c r="M65"/>
  <c r="Q64"/>
  <c r="P64"/>
  <c r="M64"/>
  <c r="N64" s="1"/>
  <c r="L64" s="1"/>
  <c r="I64"/>
  <c r="P63"/>
  <c r="M63"/>
  <c r="I63"/>
  <c r="Q63" s="1"/>
  <c r="Q62"/>
  <c r="P62"/>
  <c r="M62"/>
  <c r="N65" s="1"/>
  <c r="L65" s="1"/>
  <c r="I62"/>
  <c r="M61"/>
  <c r="F70" s="1"/>
  <c r="P60"/>
  <c r="N60"/>
  <c r="L60" s="1"/>
  <c r="M60"/>
  <c r="I60"/>
  <c r="Q60" s="1"/>
  <c r="Q59"/>
  <c r="P59"/>
  <c r="M59"/>
  <c r="I59"/>
  <c r="Q58"/>
  <c r="P58"/>
  <c r="N58"/>
  <c r="L58" s="1"/>
  <c r="M58"/>
  <c r="I58"/>
  <c r="Q57"/>
  <c r="P57"/>
  <c r="M57"/>
  <c r="I57"/>
  <c r="P56"/>
  <c r="N56"/>
  <c r="L56" s="1"/>
  <c r="M56"/>
  <c r="I56"/>
  <c r="Q56" s="1"/>
  <c r="P53"/>
  <c r="I53" s="1"/>
  <c r="Q53" s="1"/>
  <c r="M53"/>
  <c r="Q52"/>
  <c r="P52"/>
  <c r="N52"/>
  <c r="L52" s="1"/>
  <c r="M52"/>
  <c r="N59" s="1"/>
  <c r="L59" s="1"/>
  <c r="I52"/>
  <c r="P50"/>
  <c r="M50"/>
  <c r="I50"/>
  <c r="Q50" s="1"/>
  <c r="Q49"/>
  <c r="P49"/>
  <c r="M49"/>
  <c r="N49" s="1"/>
  <c r="L49" s="1"/>
  <c r="I49"/>
  <c r="P48"/>
  <c r="M48"/>
  <c r="I48"/>
  <c r="Q48" s="1"/>
  <c r="Q47"/>
  <c r="P47"/>
  <c r="M47"/>
  <c r="N47" s="1"/>
  <c r="L47" s="1"/>
  <c r="I47"/>
  <c r="P46"/>
  <c r="M46"/>
  <c r="I46"/>
  <c r="Q46" s="1"/>
  <c r="Q45"/>
  <c r="P45"/>
  <c r="M45"/>
  <c r="N45" s="1"/>
  <c r="L45" s="1"/>
  <c r="I45"/>
  <c r="P44"/>
  <c r="M44"/>
  <c r="I44"/>
  <c r="Q44" s="1"/>
  <c r="Q40"/>
  <c r="P40"/>
  <c r="M40"/>
  <c r="M38" s="1"/>
  <c r="F68" s="1"/>
  <c r="I40"/>
  <c r="P39"/>
  <c r="M39"/>
  <c r="I39"/>
  <c r="Q39" s="1"/>
  <c r="Q37"/>
  <c r="P37"/>
  <c r="M37"/>
  <c r="I37"/>
  <c r="P34"/>
  <c r="N34"/>
  <c r="L34" s="1"/>
  <c r="M34"/>
  <c r="I34"/>
  <c r="Q34" s="1"/>
  <c r="Q33"/>
  <c r="P33"/>
  <c r="M33"/>
  <c r="I33"/>
  <c r="P32"/>
  <c r="N32"/>
  <c r="L32" s="1"/>
  <c r="M32"/>
  <c r="N37" s="1"/>
  <c r="L37" s="1"/>
  <c r="I32"/>
  <c r="Q32" s="1"/>
  <c r="P30"/>
  <c r="M30"/>
  <c r="I30"/>
  <c r="Q30" s="1"/>
  <c r="Q29"/>
  <c r="P29"/>
  <c r="M29"/>
  <c r="N29" s="1"/>
  <c r="L29" s="1"/>
  <c r="I29"/>
  <c r="P28"/>
  <c r="M28"/>
  <c r="I28"/>
  <c r="Q28" s="1"/>
  <c r="Q27"/>
  <c r="P27"/>
  <c r="M27"/>
  <c r="N27" s="1"/>
  <c r="L27" s="1"/>
  <c r="I27"/>
  <c r="P26"/>
  <c r="M26"/>
  <c r="I26"/>
  <c r="Q26" s="1"/>
  <c r="P25"/>
  <c r="I25" s="1"/>
  <c r="Q25" s="1"/>
  <c r="M25"/>
  <c r="N25" s="1"/>
  <c r="L25" s="1"/>
  <c r="P23"/>
  <c r="M23"/>
  <c r="I23"/>
  <c r="Q23" s="1"/>
  <c r="Q22"/>
  <c r="P22"/>
  <c r="M22"/>
  <c r="M21" s="1"/>
  <c r="F66" s="1"/>
  <c r="I22"/>
  <c r="Q21" l="1"/>
  <c r="R21" s="1"/>
  <c r="N23"/>
  <c r="L23" s="1"/>
  <c r="N26"/>
  <c r="L26" s="1"/>
  <c r="N28"/>
  <c r="L28" s="1"/>
  <c r="M31"/>
  <c r="F67" s="1"/>
  <c r="N46"/>
  <c r="L46" s="1"/>
  <c r="N48"/>
  <c r="L48" s="1"/>
  <c r="M51"/>
  <c r="F69" s="1"/>
  <c r="N22"/>
  <c r="N40"/>
  <c r="L40" s="1"/>
  <c r="N62"/>
  <c r="N30"/>
  <c r="L30" s="1"/>
  <c r="N39"/>
  <c r="N44"/>
  <c r="L44" s="1"/>
  <c r="N50"/>
  <c r="L50" s="1"/>
  <c r="N63"/>
  <c r="L63" s="1"/>
  <c r="N33"/>
  <c r="L33" s="1"/>
  <c r="L31" s="1"/>
  <c r="N53"/>
  <c r="L53" s="1"/>
  <c r="L51" s="1"/>
  <c r="N57"/>
  <c r="L57" s="1"/>
  <c r="L39" l="1"/>
  <c r="L38" s="1"/>
  <c r="N38"/>
  <c r="L62"/>
  <c r="L61" s="1"/>
  <c r="N61"/>
  <c r="L22"/>
  <c r="L21" s="1"/>
  <c r="N21"/>
  <c r="N31"/>
  <c r="N51"/>
  <c r="F71"/>
</calcChain>
</file>

<file path=xl/sharedStrings.xml><?xml version="1.0" encoding="utf-8"?>
<sst xmlns="http://schemas.openxmlformats.org/spreadsheetml/2006/main" count="116" uniqueCount="114">
  <si>
    <t>Identifications</t>
  </si>
  <si>
    <t>Diplôme :</t>
  </si>
  <si>
    <t>Brevet de technicien supérieur « Aéronautique»</t>
  </si>
  <si>
    <t>Epreuve :</t>
  </si>
  <si>
    <t>Épreuve E5 : Contrôle et essais</t>
  </si>
  <si>
    <t>Établissement :</t>
  </si>
  <si>
    <t xml:space="preserve">Session : </t>
  </si>
  <si>
    <t>Nom du candidat :</t>
  </si>
  <si>
    <t>Prénom du candidat :</t>
  </si>
  <si>
    <t>Date de l'évaluation :</t>
  </si>
  <si>
    <t>Lieu de l'évaluation (entreprise ou centre de formation) :</t>
  </si>
  <si>
    <t>Description sommaire du travail demandé (le sujet complet doit être joint à cette fiche) :</t>
  </si>
  <si>
    <t>Compétences évaluées</t>
  </si>
  <si>
    <r>
      <t xml:space="preserve">Indicateurs de performance                                      </t>
    </r>
    <r>
      <rPr>
        <sz val="10"/>
        <rFont val="Arial"/>
        <family val="2"/>
      </rPr>
      <t>évaluation</t>
    </r>
  </si>
  <si>
    <t>non</t>
  </si>
  <si>
    <t>3/3</t>
  </si>
  <si>
    <t>Poids de la compétence</t>
  </si>
  <si>
    <t>Notes</t>
  </si>
  <si>
    <t>Éval</t>
  </si>
  <si>
    <t>C11. Mettre en œuvre des processus opérationnels</t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</si>
  <si>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Exploiter la documentation du constructeur.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</si>
  <si>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Maîtrise de la ressource documentaire.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</si>
  <si>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Identifier les documents techniques nécessaires.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</si>
  <si>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du choix des documents et de leur validité.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</si>
  <si>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Vérifier la validité des procédures à appliquer (applicabilité, indice de mise à jour).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</si>
  <si>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Vérifier la faisabilité de l’activité (conditions réunies, délais suffisants,…).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</si>
  <si>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Respect des conditions de faisabilité.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</si>
  <si>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Respect des temps et des délais impartis.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</si>
  <si>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Exécuter l’activité selon les procédures.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</si>
  <si>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Conformité des travaux effectués.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</si>
  <si>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Conformité de la traçabilité des activités conduites, notamment en cas d’interruption.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</si>
  <si>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Respecter les règles de sécurité.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</si>
  <si>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Respect des règles de sécurité.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</si>
  <si>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Transmettre aux services compétents le relevé des imperfections ou ambiguïtés des procédures et des documents.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</si>
  <si>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Pertinence du relevé des imperfections et des ambiguïtés.</t>
    </r>
  </si>
  <si>
    <t>C12. Détecter des non-conformités ou des pannes</t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</si>
  <si>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Exploiter des informations écrites et sensorielles ainsi que des relevés de mesures électriques, numériques, hydrauliques, ….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</si>
  <si>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Exploitation pertinente des informations et des relevés.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</si>
  <si>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Identifier les défauts sur une pièce, un assemblage ou un montage par rapport aux spécifications.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</si>
  <si>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Exhaustivité de l’identification des défauts.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</si>
  <si>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Constater pour un système un dysfonctionnement ou un fonctionnement différent de celui attendu.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</si>
  <si>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Justesse des constats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</si>
  <si>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Constater des écarts de processus.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</si>
  <si>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Constater des écarts par rapport à la règlementation.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</si>
  <si>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Renseigner un procès verbal de non-conformité ou de panne.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</si>
  <si>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Précision et exploitabilité du procès verbal.</t>
    </r>
  </si>
  <si>
    <t>C13. Diagnostiquer les causes des non-conformités ou des pannes</t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</si>
  <si>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Caractériser les non-conformités.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</si>
  <si>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 la caractérisation des non-conformités.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</si>
  <si>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Évaluer la criticité des non-conformités.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</si>
  <si>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Pertinence :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</si>
  <si>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Déterminer les hypothèses de dysfonctionnement.</t>
    </r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</si>
  <si>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de l'évaluation de la criticité des non-conformités,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</si>
  <si>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Définir les tests ou les mesures nécessaires pour valider ou invalider les hypothèses.</t>
    </r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</si>
  <si>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de la détermination des hypothèses,</t>
    </r>
  </si>
  <si>
    <r>
      <t>▪</t>
    </r>
    <r>
      <rPr>
        <sz val="7"/>
        <color rgb="FF000000"/>
        <rFont val="Times New Roman"/>
        <family val="1"/>
      </rPr>
      <t xml:space="preserve">  </t>
    </r>
    <r>
      <rPr>
        <sz val="10"/>
        <color rgb="FF000000"/>
        <rFont val="Arial"/>
        <family val="2"/>
      </rPr>
      <t>du choix des tests et mesures permettant de valider les hypothèses.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</si>
  <si>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Réaliser les mesures, les tests, les contrôles et les simulations.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</si>
  <si>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des relevés.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</si>
  <si>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 l'exploitation des informations et des résultats de mesures.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</si>
  <si>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Identifier les autres services à solliciter éventuellement.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</si>
  <si>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Pertinence du choix de l'intervention éventuelle d'un autre service.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</si>
  <si>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Identifier la ou les causes de non-conformité.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</si>
  <si>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 l'identification des causes de non-conformité.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</si>
  <si>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Déterminer l’action corrective à conduire.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</si>
  <si>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Pertinence de l'action corrective envisagée.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</si>
  <si>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Caractériser les conséquences d’une non-conformité sur le déroulement d’une activité (délai, surcoût, modification d’ordonnancement).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</si>
  <si>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 la caractérisation des conséquences de la non-conformité sur le déroulement d'une activité.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</si>
  <si>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Rédiger un compte rendu.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</si>
  <si>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Précision, justesse, clarté, concision et exploitabilité du compte-rendu.</t>
    </r>
  </si>
  <si>
    <t>C14. Conduire un contrôle ou un essai</t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</si>
  <si>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Ordonnancer les tâches liées au contrôle ou à l’essai.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</si>
  <si>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Pertinence de l’ordonnancement des tâches.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</si>
  <si>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 xml:space="preserve">Rassembler les outillages nécessaires. 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</si>
  <si>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Respect des conditions de préparation de l’essai ou du contrôle.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</si>
  <si>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Vérifier la validité de la documentation et des outillages.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</si>
  <si>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 xml:space="preserve">Identifier le personnel compétent et habilité. 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</si>
  <si>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Assurer la mise en sécurité de la zone et la mise en configuration de l’aéronef ou d’un sous-ensemble d’aéronef.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</si>
  <si>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Respecter les conditions de sécurité.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</si>
  <si>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Réaliser l’essai ou le contrôle.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</si>
  <si>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Respect des protocoles de contrôle ou d’essai.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</si>
  <si>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Pertinence des conclusions.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</si>
  <si>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Renseigner un procès verbal de contrôle ou d’essai.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</si>
  <si>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et exploitabilité des renseignements portés dans le procès verbal  de contrôle ou d’essai.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</si>
  <si>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Garantir la remise en état initial (avant intervention) de l’aéronef ou du sous-ensemble.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</si>
  <si>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Remise en état initial de l’aéronef ou du sous-ensemble.</t>
    </r>
  </si>
  <si>
    <t>C18. Assurer la traçabilité</t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</si>
  <si>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Identifier les dossiers et les formulaires nécessaires à l’activité.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</si>
  <si>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 l’identification des dossiers et formulaires nécessaires à l’activité.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</si>
  <si>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S’assurer de la conformité des documents utilisés.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</si>
  <si>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Conformité des documents utilisés.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</si>
  <si>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Renseigner le(les) formulaire(s) suivant les méthodes et procédures associées.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</si>
  <si>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Exactitude des renseignements portés sur le(les) formulaire(s).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</si>
  <si>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Mettre à jour le dossier relatif à l’activité.</t>
    </r>
  </si>
  <si>
    <r>
      <t>-</t>
    </r>
    <r>
      <rPr>
        <sz val="7"/>
        <color rgb="FF000000"/>
        <rFont val="Times New Roman"/>
        <family val="1"/>
      </rPr>
      <t xml:space="preserve">   </t>
    </r>
    <r>
      <rPr>
        <sz val="10"/>
        <color rgb="FF000000"/>
        <rFont val="Arial"/>
        <family val="2"/>
      </rPr>
      <t>Effectivité de la mise à jour du dossier.</t>
    </r>
  </si>
  <si>
    <t>Si le taux de couverture de la compétence C11 est inférieur à 75%, la note n'est pas recevable</t>
  </si>
  <si>
    <t>Taux d'indicateurs pour C11</t>
  </si>
  <si>
    <t>Si le taux de couverture de la compétence C12 est inférieur à 75%, la note n'est pas recevable</t>
  </si>
  <si>
    <t>Taux d'indicateurs pour C12</t>
  </si>
  <si>
    <t>Si le taux de couverture de la compétence C13 est inférieur à 75%, la note n'est pas recevable</t>
  </si>
  <si>
    <t>Taux d'indicateurs pour C13</t>
  </si>
  <si>
    <t>Si le taux de couverture de la compétence C14 est inférieur à 50%, la note n'est pas recevable</t>
  </si>
  <si>
    <t>Taux d'indicateurs pour C14</t>
  </si>
  <si>
    <t>Si le taux de couverture de la compétence C18 est inférieur à 50%, la note n'est pas recevable</t>
  </si>
  <si>
    <t>Taux d'indicateurs pour C18</t>
  </si>
  <si>
    <r>
      <t>Note brute obtenue par calcul automatique (</t>
    </r>
    <r>
      <rPr>
        <b/>
        <sz val="10"/>
        <color indexed="10"/>
        <rFont val="Arial"/>
        <family val="2"/>
      </rPr>
      <t>Attention</t>
    </r>
    <r>
      <rPr>
        <sz val="10"/>
        <rFont val="Arial"/>
        <family val="2"/>
      </rPr>
      <t xml:space="preserve"> si le taux de couverture par compétence n'est pas respecté, la note n'est pas recevable) :</t>
    </r>
  </si>
  <si>
    <t xml:space="preserve"> /20</t>
  </si>
  <si>
    <t>Note sur 20 proposée au jury* :</t>
  </si>
  <si>
    <t>/20</t>
  </si>
  <si>
    <r>
      <t>ATTENTION</t>
    </r>
    <r>
      <rPr>
        <i/>
        <sz val="8"/>
        <color indexed="10"/>
        <rFont val="Arial"/>
        <family val="2"/>
      </rPr>
      <t xml:space="preserve">, si le symbole </t>
    </r>
    <r>
      <rPr>
        <sz val="8"/>
        <color indexed="10"/>
        <rFont val="Arial"/>
        <family val="2"/>
      </rPr>
      <t>◄</t>
    </r>
    <r>
      <rPr>
        <i/>
        <sz val="8"/>
        <color indexed="10"/>
        <rFont val="Arial"/>
        <family val="2"/>
      </rPr>
      <t xml:space="preserve"> apparait dans cette colonne c'est qu'il y a plus d'une valeur donnée à l'indicateur, il faut alors choisir laquelle retenir, ou alors que l'indicateur est coché "non évalué"</t>
    </r>
  </si>
  <si>
    <t>* La note proposée, arrondie au demi point, est décidée par les évaluateurs à partir de la note brute qui peut être modulée de + 0 à + 1 point en fonction de la réactivité du candidat ou de tout autre attitude professionnelle positive observée.</t>
  </si>
  <si>
    <t>Appréciation globale</t>
  </si>
  <si>
    <t>Noms des Correcteurs</t>
  </si>
  <si>
    <t>Signatures</t>
  </si>
  <si>
    <t>Date</t>
  </si>
</sst>
</file>

<file path=xl/styles.xml><?xml version="1.0" encoding="utf-8"?>
<styleSheet xmlns="http://schemas.openxmlformats.org/spreadsheetml/2006/main">
  <fonts count="3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</font>
    <font>
      <b/>
      <sz val="10"/>
      <name val="Arial"/>
      <family val="2"/>
    </font>
    <font>
      <sz val="10"/>
      <color indexed="10"/>
      <name val="Arial"/>
      <family val="2"/>
    </font>
    <font>
      <sz val="10"/>
      <color indexed="12"/>
      <name val="Arial"/>
      <family val="2"/>
    </font>
    <font>
      <sz val="10"/>
      <color indexed="9"/>
      <name val="Arial"/>
      <family val="2"/>
    </font>
    <font>
      <sz val="10"/>
      <name val="Arial"/>
      <family val="2"/>
    </font>
    <font>
      <b/>
      <sz val="12"/>
      <color indexed="12"/>
      <name val="Arial"/>
      <family val="2"/>
    </font>
    <font>
      <sz val="10"/>
      <color theme="0"/>
      <name val="Arial"/>
      <family val="2"/>
    </font>
    <font>
      <b/>
      <sz val="10"/>
      <color indexed="12"/>
      <name val="Arial"/>
      <family val="2"/>
    </font>
    <font>
      <b/>
      <i/>
      <sz val="10"/>
      <name val="Arial"/>
      <family val="2"/>
    </font>
    <font>
      <b/>
      <sz val="9"/>
      <name val="Arial"/>
      <family val="2"/>
    </font>
    <font>
      <b/>
      <sz val="10"/>
      <color theme="0"/>
      <name val="Arial"/>
      <family val="2"/>
    </font>
    <font>
      <b/>
      <sz val="10"/>
      <color indexed="10"/>
      <name val="Arial"/>
      <family val="2"/>
    </font>
    <font>
      <b/>
      <sz val="12"/>
      <name val="Arial"/>
      <family val="2"/>
    </font>
    <font>
      <sz val="10"/>
      <color rgb="FF000000"/>
      <name val="Times New Roman"/>
      <family val="1"/>
    </font>
    <font>
      <sz val="7"/>
      <color rgb="FF000000"/>
      <name val="Times New Roman"/>
      <family val="1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9"/>
      <color theme="0"/>
      <name val="Arial"/>
      <family val="2"/>
    </font>
    <font>
      <i/>
      <sz val="10"/>
      <color indexed="10"/>
      <name val="Arial"/>
      <family val="2"/>
    </font>
    <font>
      <i/>
      <sz val="10"/>
      <name val="Arial"/>
      <family val="2"/>
    </font>
    <font>
      <b/>
      <i/>
      <sz val="8"/>
      <color indexed="10"/>
      <name val="Arial"/>
      <family val="2"/>
    </font>
    <font>
      <i/>
      <sz val="8"/>
      <color indexed="10"/>
      <name val="Arial"/>
      <family val="2"/>
    </font>
    <font>
      <sz val="8"/>
      <color indexed="10"/>
      <name val="Arial"/>
      <family val="2"/>
    </font>
    <font>
      <i/>
      <sz val="8"/>
      <name val="Arial"/>
      <family val="2"/>
    </font>
    <font>
      <b/>
      <sz val="10"/>
      <color indexed="10"/>
      <name val="Wingdings"/>
      <charset val="2"/>
    </font>
    <font>
      <sz val="9"/>
      <color indexed="10"/>
      <name val="Arial Narrow"/>
      <family val="2"/>
    </font>
    <font>
      <sz val="9"/>
      <name val="Arial Narrow"/>
      <family val="2"/>
    </font>
    <font>
      <sz val="8"/>
      <name val="Arial"/>
      <family val="2"/>
    </font>
    <font>
      <sz val="12"/>
      <color indexed="8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43"/>
        <bgColor indexed="64"/>
      </patternFill>
    </fill>
  </fills>
  <borders count="5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32" fillId="0" borderId="0"/>
    <xf numFmtId="0" fontId="7" fillId="0" borderId="0"/>
    <xf numFmtId="0" fontId="1" fillId="0" borderId="0"/>
  </cellStyleXfs>
  <cellXfs count="165">
    <xf numFmtId="0" fontId="0" fillId="0" borderId="0" xfId="0"/>
    <xf numFmtId="0" fontId="4" fillId="0" borderId="0" xfId="1" applyFont="1" applyFill="1" applyBorder="1" applyAlignment="1">
      <alignment vertical="center"/>
    </xf>
    <xf numFmtId="9" fontId="5" fillId="0" borderId="0" xfId="1" applyNumberFormat="1" applyFont="1" applyBorder="1" applyAlignment="1">
      <alignment vertical="center"/>
    </xf>
    <xf numFmtId="9" fontId="5" fillId="0" borderId="0" xfId="1" applyNumberFormat="1" applyFont="1" applyBorder="1" applyAlignment="1">
      <alignment horizontal="center" vertical="center"/>
    </xf>
    <xf numFmtId="0" fontId="6" fillId="0" borderId="0" xfId="1" applyFont="1" applyBorder="1" applyAlignment="1">
      <alignment horizontal="center" vertical="center"/>
    </xf>
    <xf numFmtId="2" fontId="6" fillId="0" borderId="0" xfId="1" applyNumberFormat="1" applyFont="1" applyBorder="1" applyAlignment="1">
      <alignment horizontal="center" vertical="center"/>
    </xf>
    <xf numFmtId="10" fontId="6" fillId="0" borderId="0" xfId="1" applyNumberFormat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4" fillId="0" borderId="0" xfId="1" applyFont="1" applyBorder="1" applyAlignment="1">
      <alignment vertical="center"/>
    </xf>
    <xf numFmtId="2" fontId="7" fillId="0" borderId="0" xfId="1" applyNumberFormat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10" fontId="7" fillId="0" borderId="0" xfId="1" applyNumberFormat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2" fontId="9" fillId="0" borderId="0" xfId="1" applyNumberFormat="1" applyFont="1" applyBorder="1" applyAlignment="1">
      <alignment horizontal="center" vertical="center"/>
    </xf>
    <xf numFmtId="0" fontId="9" fillId="0" borderId="0" xfId="1" applyFont="1" applyBorder="1" applyAlignment="1">
      <alignment horizontal="center" vertical="center"/>
    </xf>
    <xf numFmtId="10" fontId="9" fillId="0" borderId="0" xfId="1" applyNumberFormat="1" applyFont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Border="1" applyAlignment="1">
      <alignment vertical="center"/>
    </xf>
    <xf numFmtId="0" fontId="7" fillId="3" borderId="0" xfId="1" applyFont="1" applyFill="1" applyBorder="1" applyAlignment="1">
      <alignment horizontal="center" vertical="center"/>
    </xf>
    <xf numFmtId="0" fontId="11" fillId="0" borderId="0" xfId="1" applyFont="1" applyBorder="1" applyAlignment="1">
      <alignment horizontal="center" vertical="center"/>
    </xf>
    <xf numFmtId="49" fontId="7" fillId="0" borderId="24" xfId="1" applyNumberFormat="1" applyFont="1" applyBorder="1" applyAlignment="1">
      <alignment horizontal="center" vertical="center"/>
    </xf>
    <xf numFmtId="12" fontId="7" fillId="0" borderId="24" xfId="1" applyNumberFormat="1" applyFont="1" applyBorder="1" applyAlignment="1">
      <alignment horizontal="center" vertical="center"/>
    </xf>
    <xf numFmtId="0" fontId="4" fillId="4" borderId="0" xfId="1" applyFont="1" applyFill="1" applyBorder="1" applyAlignment="1">
      <alignment vertical="center"/>
    </xf>
    <xf numFmtId="0" fontId="3" fillId="0" borderId="0" xfId="1" applyFont="1" applyFill="1" applyBorder="1" applyAlignment="1" applyProtection="1">
      <alignment horizontal="center" vertical="center" wrapText="1"/>
    </xf>
    <xf numFmtId="0" fontId="12" fillId="0" borderId="0" xfId="1" applyFont="1" applyFill="1" applyBorder="1" applyAlignment="1" applyProtection="1">
      <alignment vertical="center"/>
    </xf>
    <xf numFmtId="1" fontId="13" fillId="0" borderId="0" xfId="1" applyNumberFormat="1" applyFont="1" applyFill="1" applyBorder="1" applyAlignment="1" applyProtection="1">
      <alignment horizontal="center" vertical="center" wrapText="1"/>
    </xf>
    <xf numFmtId="0" fontId="13" fillId="0" borderId="0" xfId="1" applyFont="1" applyFill="1" applyBorder="1" applyAlignment="1" applyProtection="1">
      <alignment vertical="center"/>
    </xf>
    <xf numFmtId="0" fontId="14" fillId="4" borderId="0" xfId="1" applyFont="1" applyFill="1" applyBorder="1" applyAlignment="1">
      <alignment horizontal="left" vertical="center"/>
    </xf>
    <xf numFmtId="9" fontId="15" fillId="5" borderId="25" xfId="1" applyNumberFormat="1" applyFont="1" applyFill="1" applyBorder="1" applyAlignment="1" applyProtection="1">
      <alignment horizontal="center" vertical="center"/>
    </xf>
    <xf numFmtId="2" fontId="3" fillId="5" borderId="25" xfId="1" applyNumberFormat="1" applyFont="1" applyFill="1" applyBorder="1" applyAlignment="1" applyProtection="1">
      <alignment horizontal="center" vertical="center"/>
    </xf>
    <xf numFmtId="1" fontId="13" fillId="0" borderId="0" xfId="1" applyNumberFormat="1" applyFont="1" applyFill="1" applyBorder="1" applyAlignment="1" applyProtection="1">
      <alignment horizontal="center"/>
    </xf>
    <xf numFmtId="2" fontId="13" fillId="0" borderId="0" xfId="1" applyNumberFormat="1" applyFont="1" applyFill="1" applyBorder="1" applyAlignment="1" applyProtection="1">
      <alignment horizontal="center" vertical="center"/>
    </xf>
    <xf numFmtId="1" fontId="9" fillId="0" borderId="0" xfId="1" applyNumberFormat="1" applyFont="1" applyBorder="1" applyAlignment="1" applyProtection="1">
      <alignment horizontal="center" vertical="center"/>
    </xf>
    <xf numFmtId="1" fontId="9" fillId="0" borderId="0" xfId="1" applyNumberFormat="1" applyFont="1" applyAlignment="1" applyProtection="1">
      <alignment horizontal="center" vertical="center"/>
    </xf>
    <xf numFmtId="1" fontId="13" fillId="0" borderId="0" xfId="1" applyNumberFormat="1" applyFont="1" applyAlignment="1" applyProtection="1">
      <alignment horizontal="center" vertical="center"/>
    </xf>
    <xf numFmtId="0" fontId="13" fillId="0" borderId="0" xfId="1" applyFont="1" applyBorder="1" applyAlignment="1" applyProtection="1">
      <alignment horizontal="center" vertical="center"/>
    </xf>
    <xf numFmtId="0" fontId="16" fillId="0" borderId="25" xfId="1" applyFont="1" applyBorder="1" applyAlignment="1">
      <alignment vertical="center" wrapText="1"/>
    </xf>
    <xf numFmtId="0" fontId="7" fillId="0" borderId="27" xfId="1" applyFont="1" applyFill="1" applyBorder="1" applyAlignment="1" applyProtection="1">
      <alignment horizontal="center" vertical="center"/>
      <protection locked="0"/>
    </xf>
    <xf numFmtId="0" fontId="7" fillId="0" borderId="25" xfId="1" applyFont="1" applyFill="1" applyBorder="1" applyAlignment="1" applyProtection="1">
      <alignment horizontal="center" vertical="center"/>
      <protection locked="0"/>
    </xf>
    <xf numFmtId="0" fontId="4" fillId="4" borderId="25" xfId="1" applyFont="1" applyFill="1" applyBorder="1" applyAlignment="1" applyProtection="1">
      <alignment horizontal="center" vertical="center"/>
    </xf>
    <xf numFmtId="1" fontId="19" fillId="0" borderId="25" xfId="1" applyNumberFormat="1" applyFont="1" applyFill="1" applyBorder="1" applyAlignment="1" applyProtection="1">
      <alignment horizontal="center" vertical="center"/>
    </xf>
    <xf numFmtId="2" fontId="20" fillId="0" borderId="24" xfId="1" applyNumberFormat="1" applyFont="1" applyFill="1" applyBorder="1" applyAlignment="1" applyProtection="1">
      <alignment horizontal="center" vertical="center"/>
    </xf>
    <xf numFmtId="1" fontId="21" fillId="0" borderId="0" xfId="1" applyNumberFormat="1" applyFont="1" applyBorder="1" applyAlignment="1" applyProtection="1">
      <alignment horizontal="center" vertical="center"/>
    </xf>
    <xf numFmtId="2" fontId="9" fillId="0" borderId="0" xfId="1" applyNumberFormat="1" applyFont="1" applyBorder="1" applyAlignment="1" applyProtection="1">
      <alignment horizontal="center" vertical="center"/>
    </xf>
    <xf numFmtId="1" fontId="9" fillId="0" borderId="0" xfId="1" applyNumberFormat="1" applyFont="1" applyFill="1" applyBorder="1" applyAlignment="1" applyProtection="1">
      <alignment horizontal="center" vertical="center"/>
    </xf>
    <xf numFmtId="0" fontId="16" fillId="6" borderId="25" xfId="1" applyFont="1" applyFill="1" applyBorder="1" applyAlignment="1">
      <alignment vertical="center" wrapText="1"/>
    </xf>
    <xf numFmtId="0" fontId="4" fillId="4" borderId="26" xfId="1" applyFont="1" applyFill="1" applyBorder="1" applyAlignment="1" applyProtection="1">
      <alignment horizontal="center" vertical="center"/>
    </xf>
    <xf numFmtId="0" fontId="7" fillId="0" borderId="33" xfId="1" applyFont="1" applyFill="1" applyBorder="1" applyAlignment="1" applyProtection="1">
      <alignment horizontal="center" vertical="center"/>
      <protection locked="0"/>
    </xf>
    <xf numFmtId="0" fontId="7" fillId="0" borderId="29" xfId="1" applyFont="1" applyFill="1" applyBorder="1" applyAlignment="1" applyProtection="1">
      <alignment horizontal="center" vertical="center"/>
      <protection locked="0"/>
    </xf>
    <xf numFmtId="2" fontId="20" fillId="0" borderId="25" xfId="1" applyNumberFormat="1" applyFont="1" applyFill="1" applyBorder="1" applyAlignment="1" applyProtection="1">
      <alignment horizontal="center" vertical="center"/>
    </xf>
    <xf numFmtId="0" fontId="16" fillId="6" borderId="24" xfId="1" applyFont="1" applyFill="1" applyBorder="1" applyAlignment="1">
      <alignment vertical="center" wrapText="1"/>
    </xf>
    <xf numFmtId="0" fontId="18" fillId="6" borderId="34" xfId="1" applyFont="1" applyFill="1" applyBorder="1" applyAlignment="1">
      <alignment vertical="center" wrapText="1"/>
    </xf>
    <xf numFmtId="0" fontId="18" fillId="6" borderId="29" xfId="1" applyFont="1" applyFill="1" applyBorder="1" applyAlignment="1">
      <alignment vertical="center" wrapText="1"/>
    </xf>
    <xf numFmtId="0" fontId="23" fillId="0" borderId="0" xfId="1" applyFont="1" applyBorder="1" applyAlignment="1">
      <alignment horizontal="right" vertical="center"/>
    </xf>
    <xf numFmtId="0" fontId="5" fillId="0" borderId="0" xfId="1" applyFont="1" applyBorder="1" applyAlignment="1">
      <alignment horizontal="left" vertical="center"/>
    </xf>
    <xf numFmtId="9" fontId="7" fillId="0" borderId="0" xfId="1" applyNumberFormat="1" applyFont="1" applyBorder="1" applyAlignment="1">
      <alignment horizontal="center" vertical="center"/>
    </xf>
    <xf numFmtId="10" fontId="9" fillId="0" borderId="0" xfId="1" applyNumberFormat="1" applyFont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vertical="center" wrapText="1"/>
    </xf>
    <xf numFmtId="0" fontId="7" fillId="0" borderId="0" xfId="1" applyFont="1" applyBorder="1" applyAlignment="1">
      <alignment horizontal="right" vertical="center"/>
    </xf>
    <xf numFmtId="0" fontId="14" fillId="0" borderId="0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 vertical="center"/>
    </xf>
    <xf numFmtId="0" fontId="28" fillId="0" borderId="0" xfId="1" applyFont="1" applyFill="1" applyBorder="1" applyAlignment="1">
      <alignment vertical="center"/>
    </xf>
    <xf numFmtId="0" fontId="10" fillId="0" borderId="0" xfId="1" applyFont="1" applyBorder="1" applyAlignment="1">
      <alignment horizontal="left" vertical="center"/>
    </xf>
    <xf numFmtId="0" fontId="4" fillId="0" borderId="0" xfId="1" applyFont="1" applyFill="1" applyBorder="1" applyAlignment="1">
      <alignment horizontal="center" vertical="center"/>
    </xf>
    <xf numFmtId="0" fontId="29" fillId="0" borderId="0" xfId="1" applyFont="1" applyFill="1" applyBorder="1" applyAlignment="1">
      <alignment vertical="top" wrapText="1"/>
    </xf>
    <xf numFmtId="0" fontId="30" fillId="0" borderId="0" xfId="1" applyFont="1" applyBorder="1" applyAlignment="1" applyProtection="1">
      <alignment vertical="top" wrapText="1"/>
      <protection locked="0"/>
    </xf>
    <xf numFmtId="0" fontId="30" fillId="0" borderId="0" xfId="1" applyFont="1" applyBorder="1" applyAlignment="1" applyProtection="1">
      <alignment horizontal="center" vertical="top" wrapText="1"/>
      <protection locked="0"/>
    </xf>
    <xf numFmtId="0" fontId="3" fillId="0" borderId="42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7" fillId="0" borderId="44" xfId="1" applyFont="1" applyBorder="1" applyAlignment="1" applyProtection="1">
      <alignment horizontal="center" vertical="center"/>
      <protection locked="0"/>
    </xf>
    <xf numFmtId="0" fontId="7" fillId="0" borderId="0" xfId="1" applyFont="1" applyBorder="1" applyAlignment="1" applyProtection="1">
      <alignment horizontal="center" vertical="center"/>
      <protection locked="0"/>
    </xf>
    <xf numFmtId="0" fontId="7" fillId="0" borderId="50" xfId="1" applyFont="1" applyBorder="1" applyAlignment="1" applyProtection="1">
      <alignment horizontal="center" vertical="center"/>
      <protection locked="0"/>
    </xf>
    <xf numFmtId="0" fontId="8" fillId="0" borderId="43" xfId="1" applyFont="1" applyBorder="1" applyAlignment="1" applyProtection="1">
      <alignment horizontal="center" vertical="center" wrapText="1"/>
      <protection locked="0"/>
    </xf>
    <xf numFmtId="0" fontId="8" fillId="0" borderId="25" xfId="1" applyFont="1" applyBorder="1" applyAlignment="1" applyProtection="1">
      <alignment horizontal="center" vertical="center" wrapText="1"/>
      <protection locked="0"/>
    </xf>
    <xf numFmtId="0" fontId="8" fillId="0" borderId="45" xfId="1" applyFont="1" applyBorder="1" applyAlignment="1" applyProtection="1">
      <alignment horizontal="center" vertical="center" wrapText="1"/>
      <protection locked="0"/>
    </xf>
    <xf numFmtId="0" fontId="8" fillId="0" borderId="46" xfId="1" applyFont="1" applyBorder="1" applyAlignment="1" applyProtection="1">
      <alignment horizontal="center" vertical="center" wrapText="1"/>
      <protection locked="0"/>
    </xf>
    <xf numFmtId="0" fontId="8" fillId="0" borderId="47" xfId="1" applyFont="1" applyBorder="1" applyAlignment="1" applyProtection="1">
      <alignment horizontal="center" vertical="center" wrapText="1"/>
      <protection locked="0"/>
    </xf>
    <xf numFmtId="0" fontId="8" fillId="0" borderId="48" xfId="1" applyFont="1" applyBorder="1" applyAlignment="1" applyProtection="1">
      <alignment horizontal="center" vertical="center" wrapText="1"/>
      <protection locked="0"/>
    </xf>
    <xf numFmtId="0" fontId="8" fillId="0" borderId="49" xfId="1" applyFont="1" applyBorder="1" applyAlignment="1" applyProtection="1">
      <alignment horizontal="center" vertical="center" wrapText="1"/>
      <protection locked="0"/>
    </xf>
    <xf numFmtId="14" fontId="31" fillId="0" borderId="0" xfId="1" applyNumberFormat="1" applyFont="1" applyBorder="1" applyAlignment="1">
      <alignment horizontal="center" vertical="center"/>
    </xf>
    <xf numFmtId="0" fontId="31" fillId="0" borderId="0" xfId="1" applyFont="1" applyBorder="1" applyAlignment="1">
      <alignment horizontal="center" vertical="center"/>
    </xf>
    <xf numFmtId="0" fontId="24" fillId="0" borderId="0" xfId="1" applyFont="1" applyBorder="1" applyAlignment="1">
      <alignment horizontal="center" vertical="center"/>
    </xf>
    <xf numFmtId="0" fontId="27" fillId="0" borderId="0" xfId="1" applyFont="1" applyBorder="1" applyAlignment="1">
      <alignment horizontal="center" vertical="center"/>
    </xf>
    <xf numFmtId="0" fontId="3" fillId="7" borderId="36" xfId="1" applyFont="1" applyFill="1" applyBorder="1" applyAlignment="1">
      <alignment horizontal="center" vertical="center"/>
    </xf>
    <xf numFmtId="0" fontId="3" fillId="7" borderId="37" xfId="1" applyFont="1" applyFill="1" applyBorder="1" applyAlignment="1">
      <alignment horizontal="center" vertical="center"/>
    </xf>
    <xf numFmtId="0" fontId="14" fillId="7" borderId="37" xfId="1" applyFont="1" applyFill="1" applyBorder="1" applyAlignment="1">
      <alignment horizontal="center" vertical="center"/>
    </xf>
    <xf numFmtId="0" fontId="14" fillId="7" borderId="38" xfId="1" applyFont="1" applyFill="1" applyBorder="1" applyAlignment="1">
      <alignment horizontal="center" vertical="center"/>
    </xf>
    <xf numFmtId="0" fontId="8" fillId="0" borderId="39" xfId="1" applyFont="1" applyBorder="1" applyAlignment="1" applyProtection="1">
      <alignment horizontal="center" vertical="center" wrapText="1"/>
      <protection locked="0"/>
    </xf>
    <xf numFmtId="0" fontId="8" fillId="0" borderId="10" xfId="1" applyFont="1" applyBorder="1" applyAlignment="1" applyProtection="1">
      <alignment horizontal="center" vertical="center" wrapText="1"/>
      <protection locked="0"/>
    </xf>
    <xf numFmtId="0" fontId="8" fillId="0" borderId="11" xfId="1" applyFont="1" applyBorder="1" applyAlignment="1" applyProtection="1">
      <alignment horizontal="center" vertical="center" wrapText="1"/>
      <protection locked="0"/>
    </xf>
    <xf numFmtId="0" fontId="3" fillId="0" borderId="40" xfId="1" applyFont="1" applyBorder="1" applyAlignment="1">
      <alignment horizontal="center" vertical="center" wrapText="1"/>
    </xf>
    <xf numFmtId="0" fontId="2" fillId="0" borderId="41" xfId="1" applyBorder="1"/>
    <xf numFmtId="0" fontId="3" fillId="0" borderId="40" xfId="1" applyFont="1" applyBorder="1" applyAlignment="1">
      <alignment horizontal="center" vertical="center"/>
    </xf>
    <xf numFmtId="0" fontId="3" fillId="0" borderId="41" xfId="1" applyFont="1" applyBorder="1" applyAlignment="1">
      <alignment horizontal="center" vertical="center"/>
    </xf>
    <xf numFmtId="0" fontId="3" fillId="0" borderId="42" xfId="1" applyFont="1" applyBorder="1" applyAlignment="1">
      <alignment horizontal="center" vertical="center"/>
    </xf>
    <xf numFmtId="0" fontId="22" fillId="0" borderId="0" xfId="1" applyFont="1" applyBorder="1" applyAlignment="1">
      <alignment horizontal="left" vertical="center" shrinkToFit="1"/>
    </xf>
    <xf numFmtId="10" fontId="3" fillId="0" borderId="25" xfId="1" applyNumberFormat="1" applyFont="1" applyFill="1" applyBorder="1" applyAlignment="1" applyProtection="1">
      <alignment horizontal="center" vertical="center" wrapText="1"/>
    </xf>
    <xf numFmtId="2" fontId="15" fillId="0" borderId="25" xfId="1" applyNumberFormat="1" applyFont="1" applyBorder="1" applyAlignment="1" applyProtection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3" fillId="0" borderId="25" xfId="1" applyFont="1" applyBorder="1" applyAlignment="1">
      <alignment horizontal="center" vertical="center"/>
    </xf>
    <xf numFmtId="0" fontId="16" fillId="0" borderId="26" xfId="1" applyFont="1" applyBorder="1" applyAlignment="1">
      <alignment horizontal="left" vertical="center" wrapText="1"/>
    </xf>
    <xf numFmtId="0" fontId="16" fillId="0" borderId="27" xfId="1" applyFont="1" applyBorder="1" applyAlignment="1">
      <alignment horizontal="left" vertical="center" wrapText="1"/>
    </xf>
    <xf numFmtId="0" fontId="22" fillId="0" borderId="35" xfId="1" applyFont="1" applyBorder="1" applyAlignment="1">
      <alignment horizontal="left" vertical="center" shrinkToFit="1"/>
    </xf>
    <xf numFmtId="0" fontId="14" fillId="0" borderId="0" xfId="1" applyFont="1" applyBorder="1" applyAlignment="1">
      <alignment horizontal="center" vertical="center" wrapText="1"/>
    </xf>
    <xf numFmtId="0" fontId="3" fillId="5" borderId="25" xfId="1" applyFont="1" applyFill="1" applyBorder="1" applyAlignment="1">
      <alignment horizontal="left" vertical="center"/>
    </xf>
    <xf numFmtId="0" fontId="3" fillId="5" borderId="34" xfId="1" applyFont="1" applyFill="1" applyBorder="1" applyAlignment="1">
      <alignment horizontal="left" vertical="center"/>
    </xf>
    <xf numFmtId="1" fontId="9" fillId="0" borderId="0" xfId="1" applyNumberFormat="1" applyFont="1" applyFill="1" applyBorder="1" applyAlignment="1" applyProtection="1">
      <alignment horizontal="center" vertical="center"/>
    </xf>
    <xf numFmtId="1" fontId="9" fillId="0" borderId="0" xfId="1" applyNumberFormat="1" applyFont="1" applyAlignment="1" applyProtection="1">
      <alignment horizontal="center" vertical="center"/>
    </xf>
    <xf numFmtId="0" fontId="16" fillId="0" borderId="30" xfId="1" applyFont="1" applyBorder="1" applyAlignment="1">
      <alignment horizontal="left" vertical="center" wrapText="1"/>
    </xf>
    <xf numFmtId="0" fontId="16" fillId="0" borderId="31" xfId="1" applyFont="1" applyBorder="1" applyAlignment="1">
      <alignment horizontal="left" vertical="center" wrapText="1"/>
    </xf>
    <xf numFmtId="0" fontId="16" fillId="0" borderId="32" xfId="1" applyFont="1" applyBorder="1" applyAlignment="1">
      <alignment horizontal="left" vertical="center" wrapText="1"/>
    </xf>
    <xf numFmtId="0" fontId="16" fillId="0" borderId="33" xfId="1" applyFont="1" applyBorder="1" applyAlignment="1">
      <alignment horizontal="left" vertical="center" wrapText="1"/>
    </xf>
    <xf numFmtId="0" fontId="7" fillId="0" borderId="24" xfId="1" applyFont="1" applyFill="1" applyBorder="1" applyAlignment="1" applyProtection="1">
      <alignment horizontal="center" vertical="center"/>
      <protection locked="0"/>
    </xf>
    <xf numFmtId="0" fontId="7" fillId="0" borderId="34" xfId="1" applyFont="1" applyFill="1" applyBorder="1" applyAlignment="1" applyProtection="1">
      <alignment horizontal="center" vertical="center"/>
      <protection locked="0"/>
    </xf>
    <xf numFmtId="0" fontId="7" fillId="0" borderId="29" xfId="1" applyFont="1" applyFill="1" applyBorder="1" applyAlignment="1" applyProtection="1">
      <alignment horizontal="center" vertical="center"/>
      <protection locked="0"/>
    </xf>
    <xf numFmtId="0" fontId="4" fillId="4" borderId="24" xfId="1" applyFont="1" applyFill="1" applyBorder="1" applyAlignment="1" applyProtection="1">
      <alignment horizontal="center" vertical="center"/>
    </xf>
    <xf numFmtId="0" fontId="4" fillId="4" borderId="34" xfId="1" applyFont="1" applyFill="1" applyBorder="1" applyAlignment="1" applyProtection="1">
      <alignment horizontal="center" vertical="center"/>
    </xf>
    <xf numFmtId="0" fontId="4" fillId="4" borderId="29" xfId="1" applyFont="1" applyFill="1" applyBorder="1" applyAlignment="1" applyProtection="1">
      <alignment horizontal="center" vertical="center"/>
    </xf>
    <xf numFmtId="1" fontId="19" fillId="0" borderId="24" xfId="1" applyNumberFormat="1" applyFont="1" applyFill="1" applyBorder="1" applyAlignment="1" applyProtection="1">
      <alignment horizontal="center" vertical="center"/>
    </xf>
    <xf numFmtId="1" fontId="19" fillId="0" borderId="34" xfId="1" applyNumberFormat="1" applyFont="1" applyFill="1" applyBorder="1" applyAlignment="1" applyProtection="1">
      <alignment horizontal="center" vertical="center"/>
    </xf>
    <xf numFmtId="1" fontId="19" fillId="0" borderId="29" xfId="1" applyNumberFormat="1" applyFont="1" applyFill="1" applyBorder="1" applyAlignment="1" applyProtection="1">
      <alignment horizontal="center" vertical="center"/>
    </xf>
    <xf numFmtId="2" fontId="20" fillId="0" borderId="24" xfId="1" applyNumberFormat="1" applyFont="1" applyFill="1" applyBorder="1" applyAlignment="1" applyProtection="1">
      <alignment horizontal="center" vertical="center"/>
    </xf>
    <xf numFmtId="2" fontId="20" fillId="0" borderId="34" xfId="1" applyNumberFormat="1" applyFont="1" applyFill="1" applyBorder="1" applyAlignment="1" applyProtection="1">
      <alignment horizontal="center" vertical="center"/>
    </xf>
    <xf numFmtId="2" fontId="20" fillId="0" borderId="29" xfId="1" applyNumberFormat="1" applyFont="1" applyFill="1" applyBorder="1" applyAlignment="1" applyProtection="1">
      <alignment horizontal="center" vertical="center"/>
    </xf>
    <xf numFmtId="1" fontId="21" fillId="0" borderId="28" xfId="1" applyNumberFormat="1" applyFont="1" applyBorder="1" applyAlignment="1" applyProtection="1">
      <alignment horizontal="center" vertical="center"/>
    </xf>
    <xf numFmtId="2" fontId="9" fillId="0" borderId="0" xfId="1" applyNumberFormat="1" applyFont="1" applyBorder="1" applyAlignment="1" applyProtection="1">
      <alignment horizontal="center" vertical="center"/>
    </xf>
    <xf numFmtId="0" fontId="16" fillId="0" borderId="24" xfId="1" applyFont="1" applyBorder="1" applyAlignment="1">
      <alignment vertical="center" wrapText="1"/>
    </xf>
    <xf numFmtId="0" fontId="2" fillId="0" borderId="34" xfId="1" applyBorder="1" applyAlignment="1">
      <alignment vertical="center"/>
    </xf>
    <xf numFmtId="0" fontId="2" fillId="0" borderId="29" xfId="1" applyBorder="1" applyAlignment="1">
      <alignment vertical="center"/>
    </xf>
    <xf numFmtId="0" fontId="3" fillId="5" borderId="24" xfId="1" applyFont="1" applyFill="1" applyBorder="1" applyAlignment="1">
      <alignment horizontal="left" vertical="center"/>
    </xf>
    <xf numFmtId="0" fontId="8" fillId="0" borderId="16" xfId="1" applyFont="1" applyBorder="1" applyAlignment="1" applyProtection="1">
      <alignment horizontal="center" vertical="center" wrapText="1"/>
      <protection locked="0"/>
    </xf>
    <xf numFmtId="0" fontId="8" fillId="0" borderId="17" xfId="1" applyFont="1" applyBorder="1" applyAlignment="1" applyProtection="1">
      <alignment horizontal="center" vertical="center" wrapText="1"/>
      <protection locked="0"/>
    </xf>
    <xf numFmtId="0" fontId="8" fillId="0" borderId="18" xfId="1" applyFont="1" applyBorder="1" applyAlignment="1" applyProtection="1">
      <alignment horizontal="center" vertical="center" wrapText="1"/>
      <protection locked="0"/>
    </xf>
    <xf numFmtId="0" fontId="8" fillId="0" borderId="19" xfId="1" applyFont="1" applyBorder="1" applyAlignment="1" applyProtection="1">
      <alignment horizontal="center" vertical="center" wrapText="1"/>
      <protection locked="0"/>
    </xf>
    <xf numFmtId="0" fontId="8" fillId="0" borderId="0" xfId="1" applyFont="1" applyBorder="1" applyAlignment="1" applyProtection="1">
      <alignment horizontal="center" vertical="center" wrapText="1"/>
      <protection locked="0"/>
    </xf>
    <xf numFmtId="0" fontId="8" fillId="0" borderId="20" xfId="1" applyFont="1" applyBorder="1" applyAlignment="1" applyProtection="1">
      <alignment horizontal="center" vertical="center" wrapText="1"/>
      <protection locked="0"/>
    </xf>
    <xf numFmtId="0" fontId="8" fillId="0" borderId="21" xfId="1" applyFont="1" applyBorder="1" applyAlignment="1" applyProtection="1">
      <alignment horizontal="center" vertical="center" wrapText="1"/>
      <protection locked="0"/>
    </xf>
    <xf numFmtId="0" fontId="8" fillId="0" borderId="22" xfId="1" applyFont="1" applyBorder="1" applyAlignment="1" applyProtection="1">
      <alignment horizontal="center" vertical="center" wrapText="1"/>
      <protection locked="0"/>
    </xf>
    <xf numFmtId="0" fontId="8" fillId="0" borderId="23" xfId="1" applyFont="1" applyBorder="1" applyAlignment="1" applyProtection="1">
      <alignment horizontal="center" vertical="center" wrapText="1"/>
      <protection locked="0"/>
    </xf>
    <xf numFmtId="9" fontId="10" fillId="0" borderId="0" xfId="1" applyNumberFormat="1" applyFont="1" applyBorder="1" applyAlignment="1">
      <alignment horizontal="right" vertical="center"/>
    </xf>
    <xf numFmtId="0" fontId="3" fillId="0" borderId="0" xfId="1" applyFont="1" applyBorder="1" applyAlignment="1">
      <alignment horizontal="center" vertical="center"/>
    </xf>
    <xf numFmtId="0" fontId="16" fillId="6" borderId="24" xfId="1" applyFont="1" applyFill="1" applyBorder="1" applyAlignment="1">
      <alignment vertical="center" wrapText="1"/>
    </xf>
    <xf numFmtId="0" fontId="16" fillId="6" borderId="29" xfId="1" applyFont="1" applyFill="1" applyBorder="1" applyAlignment="1">
      <alignment vertical="center" wrapText="1"/>
    </xf>
    <xf numFmtId="0" fontId="7" fillId="0" borderId="2" xfId="1" applyFont="1" applyBorder="1" applyAlignment="1">
      <alignment horizontal="right" vertical="center"/>
    </xf>
    <xf numFmtId="0" fontId="8" fillId="0" borderId="3" xfId="1" applyFont="1" applyBorder="1" applyAlignment="1" applyProtection="1">
      <alignment horizontal="center" vertical="center" wrapText="1"/>
      <protection locked="0"/>
    </xf>
    <xf numFmtId="0" fontId="8" fillId="0" borderId="4" xfId="1" applyFont="1" applyBorder="1" applyAlignment="1" applyProtection="1">
      <alignment horizontal="center" vertical="center" wrapText="1"/>
      <protection locked="0"/>
    </xf>
    <xf numFmtId="0" fontId="8" fillId="0" borderId="7" xfId="1" applyFont="1" applyBorder="1" applyAlignment="1" applyProtection="1">
      <alignment horizontal="center" vertical="center" wrapText="1"/>
      <protection locked="0"/>
    </xf>
    <xf numFmtId="0" fontId="7" fillId="0" borderId="8" xfId="1" applyFont="1" applyBorder="1" applyAlignment="1">
      <alignment horizontal="right" vertical="center"/>
    </xf>
    <xf numFmtId="0" fontId="8" fillId="0" borderId="9" xfId="1" applyFont="1" applyBorder="1" applyAlignment="1" applyProtection="1">
      <alignment horizontal="center" vertical="center" wrapText="1"/>
      <protection locked="0"/>
    </xf>
    <xf numFmtId="0" fontId="7" fillId="0" borderId="12" xfId="1" applyFont="1" applyBorder="1" applyAlignment="1" applyProtection="1">
      <alignment horizontal="center" vertical="center"/>
    </xf>
    <xf numFmtId="0" fontId="7" fillId="2" borderId="13" xfId="1" applyFont="1" applyFill="1" applyBorder="1" applyAlignment="1" applyProtection="1">
      <alignment horizontal="center" vertical="center"/>
    </xf>
    <xf numFmtId="0" fontId="7" fillId="2" borderId="14" xfId="1" applyFont="1" applyFill="1" applyBorder="1" applyAlignment="1" applyProtection="1">
      <alignment horizontal="center" vertical="center"/>
    </xf>
    <xf numFmtId="0" fontId="7" fillId="2" borderId="15" xfId="1" applyFont="1" applyFill="1" applyBorder="1" applyAlignment="1" applyProtection="1">
      <alignment horizontal="center" vertical="center"/>
    </xf>
    <xf numFmtId="0" fontId="3" fillId="0" borderId="3" xfId="1" applyFont="1" applyBorder="1" applyAlignment="1" applyProtection="1">
      <alignment horizontal="center" vertical="center"/>
      <protection locked="0"/>
    </xf>
    <xf numFmtId="0" fontId="3" fillId="0" borderId="4" xfId="1" applyFont="1" applyBorder="1" applyAlignment="1" applyProtection="1">
      <alignment horizontal="center" vertical="center"/>
      <protection locked="0"/>
    </xf>
    <xf numFmtId="0" fontId="3" fillId="0" borderId="7" xfId="1" applyFont="1" applyBorder="1" applyAlignment="1" applyProtection="1">
      <alignment horizontal="center" vertical="center"/>
      <protection locked="0"/>
    </xf>
    <xf numFmtId="0" fontId="3" fillId="2" borderId="1" xfId="1" applyFont="1" applyFill="1" applyBorder="1" applyAlignment="1">
      <alignment horizont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</cellXfs>
  <cellStyles count="5">
    <cellStyle name="Excel Built-in Normal" xfId="2"/>
    <cellStyle name="Normal" xfId="0" builtinId="0"/>
    <cellStyle name="Normal 2" xfId="1"/>
    <cellStyle name="Normal 3" xfId="3"/>
    <cellStyle name="Normal 4" xfId="4"/>
  </cellStyles>
  <dxfs count="4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col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Lit>
              <c:ptCount val="17"/>
              <c:pt idx="0">
                <c:v>Exactitude et précision des descriptions techniques</c:v>
              </c:pt>
              <c:pt idx="1">
                <c:v>Concision et lisibilité des informations.</c:v>
              </c:pt>
              <c:pt idx="2">
                <c:v>Pertinence de la définition du rôle tenu au sein du groupe.</c:v>
              </c:pt>
              <c:pt idx="3">
                <c:v>Pertinence des interventions.</c:v>
              </c:pt>
              <c:pt idx="4">
                <c:v>Pertinence et maîtrise des moyens de communication retenus.</c:v>
              </c:pt>
              <c:pt idx="5">
                <c:v>Pertinence du choix des essais à mettre en place.</c:v>
              </c:pt>
              <c:pt idx="6">
                <c:v>Pertinence des indicateurs en vue de qualification.</c:v>
              </c:pt>
              <c:pt idx="7">
                <c:v>Pertinence du protocole d'essai proposé.</c:v>
              </c:pt>
              <c:pt idx="8">
                <c:v>Les essais sont mis en œuvre de façon à garantir la validité et l'exploitabilité des résultats.</c:v>
              </c:pt>
              <c:pt idx="9">
                <c:v>Pertinence des conclusions relatives à la qualification(point de vue technique et économique).</c:v>
              </c:pt>
              <c:pt idx="10">
                <c:v>Cohérence du mode de surveillance choisi au regard des conclusions relatives à la qualification.</c:v>
              </c:pt>
              <c:pt idx="11">
                <c:v>Le moyen est mis en œuvre dans le respect des données de production.</c:v>
              </c:pt>
              <c:pt idx="12">
                <c:v>Exactitude du protocole de contrôle des caractéristiques et/ou performances du moyen.</c:v>
              </c:pt>
              <c:pt idx="13">
                <c:v>Pertinence de l'identification des critères d'amélioration technico-économiques.</c:v>
              </c:pt>
              <c:pt idx="14">
                <c:v>Exactitude de la mise en oeuvre de la méthode ou de l’outil d’amélioration de la qualité.</c:v>
              </c:pt>
              <c:pt idx="15">
                <c:v>Pertinence des améliorations proposées.</c:v>
              </c:pt>
              <c:pt idx="16">
                <c:v>Les modifications sont correctement intégrées au processus.</c:v>
              </c:pt>
            </c:strLit>
          </c:cat>
          <c:val>
            <c:numLit>
              <c:formatCode>General</c:formatCode>
              <c:ptCount val="17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1</c:v>
              </c:pt>
              <c:pt idx="6">
                <c:v>0.66666666666666663</c:v>
              </c:pt>
              <c:pt idx="7">
                <c:v>0.77777777777777946</c:v>
              </c:pt>
              <c:pt idx="8">
                <c:v>0.5</c:v>
              </c:pt>
              <c:pt idx="9">
                <c:v>0.33333333333333298</c:v>
              </c:pt>
              <c:pt idx="10">
                <c:v>0</c:v>
              </c:pt>
              <c:pt idx="11">
                <c:v>0</c:v>
              </c:pt>
              <c:pt idx="12">
                <c:v>0</c:v>
              </c:pt>
              <c:pt idx="13">
                <c:v>0</c:v>
              </c:pt>
              <c:pt idx="14">
                <c:v>0</c:v>
              </c:pt>
              <c:pt idx="15">
                <c:v>0</c:v>
              </c:pt>
              <c:pt idx="16">
                <c:v>0</c:v>
              </c:pt>
            </c:numLit>
          </c:val>
        </c:ser>
        <c:axId val="83933824"/>
        <c:axId val="85852544"/>
      </c:barChart>
      <c:catAx>
        <c:axId val="83933824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5852544"/>
        <c:crosses val="autoZero"/>
        <c:auto val="1"/>
        <c:lblAlgn val="ctr"/>
        <c:lblOffset val="100"/>
        <c:tickLblSkip val="1"/>
        <c:tickMarkSkip val="1"/>
      </c:catAx>
      <c:valAx>
        <c:axId val="85852544"/>
        <c:scaling>
          <c:orientation val="minMax"/>
          <c:max val="1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83933824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117" footer="0.4921259845000011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25400">
                <a:noFill/>
              </a:ln>
            </c:spPr>
          </c:dP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gapWidth val="0"/>
        <c:overlap val="100"/>
        <c:axId val="85885696"/>
        <c:axId val="85887232"/>
      </c:barChart>
      <c:catAx>
        <c:axId val="85885696"/>
        <c:scaling>
          <c:orientation val="minMax"/>
        </c:scaling>
        <c:delete val="1"/>
        <c:axPos val="l"/>
        <c:tickLblPos val="none"/>
        <c:crossAx val="85887232"/>
        <c:crosses val="autoZero"/>
        <c:auto val="1"/>
        <c:lblAlgn val="ctr"/>
        <c:lblOffset val="100"/>
      </c:catAx>
      <c:valAx>
        <c:axId val="85887232"/>
        <c:scaling>
          <c:orientation val="minMax"/>
        </c:scaling>
        <c:delete val="1"/>
        <c:axPos val="b"/>
        <c:numFmt formatCode="General" sourceLinked="1"/>
        <c:tickLblPos val="none"/>
        <c:crossAx val="858856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5000000000000566" r="0.75000000000000566" t="0.98425196899999956" header="0.49212598450000283" footer="0.4921259845000028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25400">
                <a:noFill/>
              </a:ln>
            </c:spPr>
          </c:dP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gapWidth val="0"/>
        <c:overlap val="100"/>
        <c:axId val="87296640"/>
        <c:axId val="87306624"/>
      </c:barChart>
      <c:catAx>
        <c:axId val="87296640"/>
        <c:scaling>
          <c:orientation val="minMax"/>
        </c:scaling>
        <c:delete val="1"/>
        <c:axPos val="l"/>
        <c:tickLblPos val="none"/>
        <c:crossAx val="87306624"/>
        <c:crosses val="autoZero"/>
        <c:auto val="1"/>
        <c:lblAlgn val="ctr"/>
        <c:lblOffset val="100"/>
      </c:catAx>
      <c:valAx>
        <c:axId val="87306624"/>
        <c:scaling>
          <c:orientation val="minMax"/>
        </c:scaling>
        <c:delete val="1"/>
        <c:axPos val="b"/>
        <c:numFmt formatCode="General" sourceLinked="1"/>
        <c:tickLblPos val="none"/>
        <c:crossAx val="872966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5000000000000566" r="0.75000000000000566" t="0.98425196899999956" header="0.49212598450000283" footer="0.4921259845000028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25400">
                <a:noFill/>
              </a:ln>
            </c:spPr>
          </c:dP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gapWidth val="0"/>
        <c:overlap val="100"/>
        <c:axId val="87339776"/>
        <c:axId val="87341312"/>
      </c:barChart>
      <c:catAx>
        <c:axId val="87339776"/>
        <c:scaling>
          <c:orientation val="minMax"/>
        </c:scaling>
        <c:delete val="1"/>
        <c:axPos val="l"/>
        <c:tickLblPos val="none"/>
        <c:crossAx val="87341312"/>
        <c:crosses val="autoZero"/>
        <c:auto val="1"/>
        <c:lblAlgn val="ctr"/>
        <c:lblOffset val="100"/>
      </c:catAx>
      <c:valAx>
        <c:axId val="87341312"/>
        <c:scaling>
          <c:orientation val="minMax"/>
        </c:scaling>
        <c:delete val="1"/>
        <c:axPos val="b"/>
        <c:numFmt formatCode="General" sourceLinked="1"/>
        <c:tickLblPos val="none"/>
        <c:crossAx val="8733977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5000000000000566" r="0.75000000000000566" t="0.98425196899999956" header="0.49212598450000283" footer="0.4921259845000028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25400">
                <a:noFill/>
              </a:ln>
            </c:spPr>
          </c:dP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gapWidth val="0"/>
        <c:overlap val="100"/>
        <c:axId val="87964288"/>
        <c:axId val="87966080"/>
      </c:barChart>
      <c:catAx>
        <c:axId val="87964288"/>
        <c:scaling>
          <c:orientation val="minMax"/>
        </c:scaling>
        <c:delete val="1"/>
        <c:axPos val="l"/>
        <c:tickLblPos val="none"/>
        <c:crossAx val="87966080"/>
        <c:crosses val="autoZero"/>
        <c:auto val="1"/>
        <c:lblAlgn val="ctr"/>
        <c:lblOffset val="100"/>
      </c:catAx>
      <c:valAx>
        <c:axId val="87966080"/>
        <c:scaling>
          <c:orientation val="minMax"/>
        </c:scaling>
        <c:delete val="1"/>
        <c:axPos val="b"/>
        <c:numFmt formatCode="General" sourceLinked="1"/>
        <c:tickLblPos val="none"/>
        <c:crossAx val="87964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5000000000000566" r="0.75000000000000566" t="0.98425196899999956" header="0.49212598450000283" footer="0.4921259845000028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25400">
                <a:noFill/>
              </a:ln>
            </c:spPr>
          </c:dP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gapWidth val="0"/>
        <c:overlap val="100"/>
        <c:axId val="87999232"/>
        <c:axId val="88000768"/>
      </c:barChart>
      <c:catAx>
        <c:axId val="87999232"/>
        <c:scaling>
          <c:orientation val="minMax"/>
        </c:scaling>
        <c:delete val="1"/>
        <c:axPos val="l"/>
        <c:tickLblPos val="none"/>
        <c:crossAx val="88000768"/>
        <c:crosses val="autoZero"/>
        <c:auto val="1"/>
        <c:lblAlgn val="ctr"/>
        <c:lblOffset val="100"/>
      </c:catAx>
      <c:valAx>
        <c:axId val="88000768"/>
        <c:scaling>
          <c:orientation val="minMax"/>
        </c:scaling>
        <c:delete val="1"/>
        <c:axPos val="b"/>
        <c:numFmt formatCode="General" sourceLinked="1"/>
        <c:tickLblPos val="none"/>
        <c:crossAx val="8799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5000000000000566" r="0.75000000000000566" t="0.98425196899999956" header="0.49212598450000283" footer="0.4921259845000028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fr-FR"/>
  <c:chart>
    <c:plotArea>
      <c:layout/>
      <c:barChart>
        <c:barDir val="bar"/>
        <c:grouping val="clustered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spPr>
              <a:noFill/>
              <a:ln w="25400">
                <a:noFill/>
              </a:ln>
            </c:spPr>
          </c:dP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gapWidth val="0"/>
        <c:overlap val="100"/>
        <c:axId val="87374464"/>
        <c:axId val="87384448"/>
      </c:barChart>
      <c:catAx>
        <c:axId val="87374464"/>
        <c:scaling>
          <c:orientation val="minMax"/>
        </c:scaling>
        <c:delete val="1"/>
        <c:axPos val="l"/>
        <c:tickLblPos val="none"/>
        <c:crossAx val="87384448"/>
        <c:crosses val="autoZero"/>
        <c:auto val="1"/>
        <c:lblAlgn val="ctr"/>
        <c:lblOffset val="100"/>
      </c:catAx>
      <c:valAx>
        <c:axId val="87384448"/>
        <c:scaling>
          <c:orientation val="minMax"/>
        </c:scaling>
        <c:delete val="1"/>
        <c:axPos val="b"/>
        <c:numFmt formatCode="General" sourceLinked="1"/>
        <c:tickLblPos val="none"/>
        <c:crossAx val="8737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6350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5000000000000566" r="0.75000000000000566" t="0.98425196899999956" header="0.49212598450000283" footer="0.4921259845000028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4048125</xdr:colOff>
      <xdr:row>0</xdr:row>
      <xdr:rowOff>0</xdr:rowOff>
    </xdr:from>
    <xdr:to>
      <xdr:col>20</xdr:col>
      <xdr:colOff>266700</xdr:colOff>
      <xdr:row>0</xdr:row>
      <xdr:rowOff>0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209550</xdr:colOff>
      <xdr:row>22</xdr:row>
      <xdr:rowOff>0</xdr:rowOff>
    </xdr:to>
    <xdr:graphicFrame macro="">
      <xdr:nvGraphicFramePr>
        <xdr:cNvPr id="3" name="Graphique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22</xdr:row>
      <xdr:rowOff>0</xdr:rowOff>
    </xdr:from>
    <xdr:to>
      <xdr:col>10</xdr:col>
      <xdr:colOff>219075</xdr:colOff>
      <xdr:row>22</xdr:row>
      <xdr:rowOff>0</xdr:rowOff>
    </xdr:to>
    <xdr:graphicFrame macro="">
      <xdr:nvGraphicFramePr>
        <xdr:cNvPr id="4" name="Graphique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32</xdr:row>
      <xdr:rowOff>0</xdr:rowOff>
    </xdr:from>
    <xdr:to>
      <xdr:col>10</xdr:col>
      <xdr:colOff>209550</xdr:colOff>
      <xdr:row>32</xdr:row>
      <xdr:rowOff>0</xdr:rowOff>
    </xdr:to>
    <xdr:graphicFrame macro="">
      <xdr:nvGraphicFramePr>
        <xdr:cNvPr id="5" name="Graphique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32</xdr:row>
      <xdr:rowOff>0</xdr:rowOff>
    </xdr:from>
    <xdr:to>
      <xdr:col>10</xdr:col>
      <xdr:colOff>219075</xdr:colOff>
      <xdr:row>32</xdr:row>
      <xdr:rowOff>0</xdr:rowOff>
    </xdr:to>
    <xdr:graphicFrame macro="">
      <xdr:nvGraphicFramePr>
        <xdr:cNvPr id="6" name="Graphique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0</xdr:colOff>
      <xdr:row>62</xdr:row>
      <xdr:rowOff>0</xdr:rowOff>
    </xdr:from>
    <xdr:to>
      <xdr:col>10</xdr:col>
      <xdr:colOff>209550</xdr:colOff>
      <xdr:row>62</xdr:row>
      <xdr:rowOff>0</xdr:rowOff>
    </xdr:to>
    <xdr:graphicFrame macro="">
      <xdr:nvGraphicFramePr>
        <xdr:cNvPr id="7" name="Graphique 7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0</xdr:colOff>
      <xdr:row>62</xdr:row>
      <xdr:rowOff>0</xdr:rowOff>
    </xdr:from>
    <xdr:to>
      <xdr:col>10</xdr:col>
      <xdr:colOff>219075</xdr:colOff>
      <xdr:row>62</xdr:row>
      <xdr:rowOff>0</xdr:rowOff>
    </xdr:to>
    <xdr:graphicFrame macro="">
      <xdr:nvGraphicFramePr>
        <xdr:cNvPr id="8" name="Graphique 9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B86"/>
  <sheetViews>
    <sheetView showGridLines="0" tabSelected="1" topLeftCell="A18" zoomScale="60" zoomScaleNormal="60" workbookViewId="0">
      <selection activeCell="O24" sqref="O24"/>
    </sheetView>
  </sheetViews>
  <sheetFormatPr baseColWidth="10" defaultRowHeight="12.75"/>
  <cols>
    <col min="1" max="1" width="8.140625" style="14" customWidth="1"/>
    <col min="2" max="2" width="68" style="61" customWidth="1"/>
    <col min="3" max="3" width="70.5703125" style="14" customWidth="1"/>
    <col min="4" max="4" width="6.7109375" style="11" customWidth="1"/>
    <col min="5" max="8" width="4.85546875" style="11" customWidth="1"/>
    <col min="9" max="9" width="4.42578125" style="1" customWidth="1"/>
    <col min="10" max="10" width="5.28515625" style="2" customWidth="1"/>
    <col min="11" max="11" width="22.140625" style="3" bestFit="1" customWidth="1"/>
    <col min="12" max="12" width="7.28515625" style="4" bestFit="1" customWidth="1"/>
    <col min="13" max="13" width="7.5703125" style="5" bestFit="1" customWidth="1"/>
    <col min="14" max="14" width="7" style="4" bestFit="1" customWidth="1"/>
    <col min="15" max="15" width="8.85546875" style="6" bestFit="1" customWidth="1"/>
    <col min="16" max="16" width="9.85546875" style="6" bestFit="1" customWidth="1"/>
    <col min="17" max="17" width="5.42578125" style="7" customWidth="1"/>
    <col min="18" max="18" width="6" style="7" customWidth="1"/>
    <col min="19" max="19" width="5.85546875" style="4" customWidth="1"/>
    <col min="20" max="20" width="11.42578125" style="8"/>
    <col min="21" max="22" width="11.42578125" style="9"/>
    <col min="23" max="23" width="6.28515625" style="9" customWidth="1"/>
    <col min="24" max="28" width="11.42578125" style="9"/>
    <col min="29" max="16384" width="11.42578125" style="14"/>
  </cols>
  <sheetData>
    <row r="1" spans="1:21">
      <c r="A1" s="160" t="s">
        <v>0</v>
      </c>
      <c r="B1" s="160"/>
      <c r="C1" s="160"/>
      <c r="D1" s="160"/>
      <c r="E1" s="160"/>
      <c r="F1" s="160"/>
      <c r="G1" s="160"/>
      <c r="H1" s="160"/>
    </row>
    <row r="2" spans="1:21">
      <c r="A2" s="147" t="s">
        <v>1</v>
      </c>
      <c r="B2" s="147"/>
      <c r="C2" s="161" t="s">
        <v>2</v>
      </c>
      <c r="D2" s="162"/>
      <c r="E2" s="162"/>
      <c r="F2" s="162"/>
      <c r="G2" s="162"/>
      <c r="H2" s="163"/>
    </row>
    <row r="3" spans="1:21">
      <c r="A3" s="147" t="s">
        <v>3</v>
      </c>
      <c r="B3" s="147"/>
      <c r="C3" s="164" t="s">
        <v>4</v>
      </c>
      <c r="D3" s="164"/>
      <c r="E3" s="164"/>
      <c r="F3" s="164"/>
      <c r="G3" s="164"/>
      <c r="H3" s="164"/>
    </row>
    <row r="4" spans="1:21">
      <c r="A4" s="147" t="s">
        <v>5</v>
      </c>
      <c r="B4" s="147"/>
      <c r="C4" s="157"/>
      <c r="D4" s="158"/>
      <c r="E4" s="158"/>
      <c r="F4" s="158"/>
      <c r="G4" s="158"/>
      <c r="H4" s="159"/>
    </row>
    <row r="5" spans="1:21">
      <c r="A5" s="147" t="s">
        <v>6</v>
      </c>
      <c r="B5" s="147"/>
      <c r="C5" s="157"/>
      <c r="D5" s="158"/>
      <c r="E5" s="158"/>
      <c r="F5" s="158"/>
      <c r="G5" s="158"/>
      <c r="H5" s="159"/>
    </row>
    <row r="6" spans="1:21">
      <c r="A6" s="147" t="s">
        <v>7</v>
      </c>
      <c r="B6" s="147"/>
      <c r="C6" s="157"/>
      <c r="D6" s="158"/>
      <c r="E6" s="158"/>
      <c r="F6" s="158"/>
      <c r="G6" s="158"/>
      <c r="H6" s="159"/>
    </row>
    <row r="7" spans="1:21">
      <c r="A7" s="147" t="s">
        <v>8</v>
      </c>
      <c r="B7" s="147"/>
      <c r="C7" s="157"/>
      <c r="D7" s="158"/>
      <c r="E7" s="158"/>
      <c r="F7" s="158"/>
      <c r="G7" s="158"/>
      <c r="H7" s="159"/>
    </row>
    <row r="8" spans="1:21" ht="15.75">
      <c r="A8" s="147" t="s">
        <v>9</v>
      </c>
      <c r="B8" s="147"/>
      <c r="C8" s="148"/>
      <c r="D8" s="149"/>
      <c r="E8" s="149"/>
      <c r="F8" s="149"/>
      <c r="G8" s="149"/>
      <c r="H8" s="150"/>
    </row>
    <row r="9" spans="1:21" ht="16.5" thickBot="1">
      <c r="A9" s="151" t="s">
        <v>10</v>
      </c>
      <c r="B9" s="151"/>
      <c r="C9" s="152"/>
      <c r="D9" s="92"/>
      <c r="E9" s="92"/>
      <c r="F9" s="92"/>
      <c r="G9" s="92"/>
      <c r="H9" s="93"/>
      <c r="M9" s="10"/>
      <c r="N9" s="11"/>
      <c r="O9" s="12"/>
      <c r="P9" s="12"/>
      <c r="Q9" s="13"/>
      <c r="R9" s="13"/>
      <c r="S9" s="11"/>
      <c r="T9" s="14"/>
      <c r="U9" s="14"/>
    </row>
    <row r="10" spans="1:21" ht="13.5" thickBot="1">
      <c r="A10" s="153"/>
      <c r="B10" s="153"/>
      <c r="C10" s="153"/>
      <c r="D10" s="153"/>
      <c r="E10" s="153"/>
      <c r="F10" s="153"/>
      <c r="G10" s="153"/>
      <c r="H10" s="153"/>
      <c r="M10" s="10"/>
      <c r="N10" s="11"/>
      <c r="O10" s="12"/>
      <c r="P10" s="12"/>
      <c r="Q10" s="13"/>
      <c r="R10" s="13"/>
      <c r="S10" s="11"/>
      <c r="T10" s="14"/>
      <c r="U10" s="14"/>
    </row>
    <row r="11" spans="1:21">
      <c r="A11" s="154" t="s">
        <v>11</v>
      </c>
      <c r="B11" s="155"/>
      <c r="C11" s="155"/>
      <c r="D11" s="155"/>
      <c r="E11" s="155"/>
      <c r="F11" s="155"/>
      <c r="G11" s="155"/>
      <c r="H11" s="156"/>
      <c r="M11" s="10"/>
      <c r="N11" s="11"/>
      <c r="O11" s="12"/>
      <c r="P11" s="12"/>
      <c r="Q11" s="13"/>
      <c r="R11" s="13"/>
      <c r="S11" s="11"/>
      <c r="T11" s="14"/>
      <c r="U11" s="14"/>
    </row>
    <row r="12" spans="1:21">
      <c r="A12" s="134"/>
      <c r="B12" s="135"/>
      <c r="C12" s="135"/>
      <c r="D12" s="135"/>
      <c r="E12" s="135"/>
      <c r="F12" s="135"/>
      <c r="G12" s="135"/>
      <c r="H12" s="136"/>
      <c r="M12" s="10"/>
      <c r="N12" s="11"/>
      <c r="O12" s="12"/>
      <c r="P12" s="12"/>
      <c r="Q12" s="13"/>
      <c r="R12" s="13"/>
      <c r="S12" s="11"/>
      <c r="T12" s="14"/>
      <c r="U12" s="14"/>
    </row>
    <row r="13" spans="1:21">
      <c r="A13" s="137"/>
      <c r="B13" s="138"/>
      <c r="C13" s="138"/>
      <c r="D13" s="138"/>
      <c r="E13" s="138"/>
      <c r="F13" s="138"/>
      <c r="G13" s="138"/>
      <c r="H13" s="139"/>
      <c r="M13" s="10"/>
      <c r="N13" s="11"/>
      <c r="O13" s="12"/>
      <c r="P13" s="12"/>
      <c r="Q13" s="13"/>
      <c r="R13" s="13"/>
      <c r="S13" s="11"/>
      <c r="T13" s="14"/>
      <c r="U13" s="14"/>
    </row>
    <row r="14" spans="1:21">
      <c r="A14" s="137"/>
      <c r="B14" s="138"/>
      <c r="C14" s="138"/>
      <c r="D14" s="138"/>
      <c r="E14" s="138"/>
      <c r="F14" s="138"/>
      <c r="G14" s="138"/>
      <c r="H14" s="139"/>
      <c r="M14" s="10"/>
      <c r="N14" s="11"/>
      <c r="O14" s="12"/>
      <c r="P14" s="12"/>
      <c r="Q14" s="13"/>
      <c r="R14" s="13"/>
      <c r="S14" s="11"/>
      <c r="T14" s="14"/>
      <c r="U14" s="14"/>
    </row>
    <row r="15" spans="1:21">
      <c r="A15" s="137"/>
      <c r="B15" s="138"/>
      <c r="C15" s="138"/>
      <c r="D15" s="138"/>
      <c r="E15" s="138"/>
      <c r="F15" s="138"/>
      <c r="G15" s="138"/>
      <c r="H15" s="139"/>
      <c r="M15" s="10"/>
      <c r="N15" s="11"/>
      <c r="O15" s="12"/>
      <c r="P15" s="12"/>
      <c r="Q15" s="13"/>
      <c r="R15" s="13"/>
      <c r="S15" s="11"/>
      <c r="T15" s="14"/>
      <c r="U15" s="14"/>
    </row>
    <row r="16" spans="1:21">
      <c r="A16" s="137"/>
      <c r="B16" s="138"/>
      <c r="C16" s="138"/>
      <c r="D16" s="138"/>
      <c r="E16" s="138"/>
      <c r="F16" s="138"/>
      <c r="G16" s="138"/>
      <c r="H16" s="139"/>
      <c r="M16" s="10"/>
      <c r="N16" s="11"/>
      <c r="O16" s="12"/>
      <c r="P16" s="12"/>
      <c r="Q16" s="13"/>
      <c r="R16" s="13"/>
      <c r="S16" s="11"/>
      <c r="T16" s="14"/>
      <c r="U16" s="14"/>
    </row>
    <row r="17" spans="1:23">
      <c r="A17" s="137"/>
      <c r="B17" s="138"/>
      <c r="C17" s="138"/>
      <c r="D17" s="138"/>
      <c r="E17" s="138"/>
      <c r="F17" s="138"/>
      <c r="G17" s="138"/>
      <c r="H17" s="139"/>
      <c r="K17" s="15"/>
      <c r="M17" s="10"/>
      <c r="N17" s="11"/>
      <c r="O17" s="12"/>
      <c r="P17" s="12"/>
      <c r="Q17" s="13"/>
      <c r="R17" s="13"/>
      <c r="S17" s="11"/>
      <c r="T17" s="14"/>
      <c r="U17" s="14"/>
    </row>
    <row r="18" spans="1:23" ht="13.5" thickBot="1">
      <c r="A18" s="140"/>
      <c r="B18" s="141"/>
      <c r="C18" s="141"/>
      <c r="D18" s="141"/>
      <c r="E18" s="141"/>
      <c r="F18" s="141"/>
      <c r="G18" s="141"/>
      <c r="H18" s="142"/>
      <c r="K18" s="15"/>
      <c r="L18" s="11"/>
      <c r="M18" s="16"/>
      <c r="N18" s="17"/>
      <c r="O18" s="18"/>
      <c r="P18" s="18"/>
      <c r="Q18" s="19"/>
      <c r="R18" s="19"/>
      <c r="S18" s="17"/>
      <c r="T18" s="20"/>
      <c r="U18" s="14"/>
    </row>
    <row r="19" spans="1:23">
      <c r="A19" s="21"/>
      <c r="B19" s="21"/>
      <c r="C19" s="21"/>
      <c r="D19" s="21"/>
      <c r="E19" s="21"/>
      <c r="F19" s="21"/>
      <c r="G19" s="21"/>
      <c r="H19" s="21"/>
      <c r="J19" s="143"/>
      <c r="K19" s="143"/>
      <c r="L19" s="11"/>
      <c r="M19" s="16"/>
      <c r="N19" s="17"/>
      <c r="O19" s="18"/>
      <c r="P19" s="18"/>
      <c r="Q19" s="19"/>
      <c r="R19" s="19"/>
      <c r="S19" s="17"/>
      <c r="T19" s="20"/>
      <c r="U19" s="14"/>
    </row>
    <row r="20" spans="1:23" ht="25.5">
      <c r="A20" s="144" t="s">
        <v>12</v>
      </c>
      <c r="B20" s="144"/>
      <c r="C20" s="22" t="s">
        <v>13</v>
      </c>
      <c r="D20" s="22" t="s">
        <v>14</v>
      </c>
      <c r="E20" s="23">
        <v>0</v>
      </c>
      <c r="F20" s="24">
        <v>0.33333333333333331</v>
      </c>
      <c r="G20" s="24">
        <v>0.66666666666666663</v>
      </c>
      <c r="H20" s="23" t="s">
        <v>15</v>
      </c>
      <c r="I20" s="25"/>
      <c r="J20" s="14"/>
      <c r="K20" s="26" t="s">
        <v>16</v>
      </c>
      <c r="L20" s="27" t="s">
        <v>17</v>
      </c>
      <c r="M20" s="28" t="s">
        <v>18</v>
      </c>
      <c r="N20" s="29" t="s">
        <v>17</v>
      </c>
      <c r="O20" s="18"/>
      <c r="P20" s="18"/>
      <c r="Q20" s="19"/>
      <c r="R20" s="19"/>
      <c r="S20" s="17"/>
      <c r="T20" s="20"/>
      <c r="U20" s="14"/>
    </row>
    <row r="21" spans="1:23" ht="15.75">
      <c r="A21" s="108" t="s">
        <v>19</v>
      </c>
      <c r="B21" s="108"/>
      <c r="C21" s="133"/>
      <c r="D21" s="108"/>
      <c r="E21" s="108"/>
      <c r="F21" s="108"/>
      <c r="G21" s="108"/>
      <c r="H21" s="108"/>
      <c r="I21" s="30"/>
      <c r="J21" s="14"/>
      <c r="K21" s="31">
        <v>0.2</v>
      </c>
      <c r="L21" s="32">
        <f>(SUM(L22:L30))</f>
        <v>0</v>
      </c>
      <c r="M21" s="33">
        <f>SUM(M22:M30)</f>
        <v>11</v>
      </c>
      <c r="N21" s="34">
        <f>SUM(N22:N30)</f>
        <v>0</v>
      </c>
      <c r="O21" s="35"/>
      <c r="P21" s="36"/>
      <c r="Q21" s="37">
        <f>SUM(Q22:Q65)</f>
        <v>0</v>
      </c>
      <c r="R21" s="38">
        <f>IF(Q21=32,1,0)</f>
        <v>0</v>
      </c>
      <c r="S21" s="17"/>
      <c r="T21" s="20"/>
      <c r="U21" s="14"/>
      <c r="W21" s="14"/>
    </row>
    <row r="22" spans="1:23" ht="27" customHeight="1">
      <c r="A22" s="104" t="s">
        <v>20</v>
      </c>
      <c r="B22" s="105"/>
      <c r="C22" s="39" t="s">
        <v>21</v>
      </c>
      <c r="D22" s="40"/>
      <c r="E22" s="41"/>
      <c r="F22" s="41"/>
      <c r="G22" s="41"/>
      <c r="H22" s="41"/>
      <c r="I22" s="42" t="str">
        <f>IF(P22&gt;1,"◄",(IF(P22&lt;1,"◄","")))</f>
        <v>◄</v>
      </c>
      <c r="J22" s="14"/>
      <c r="K22" s="43">
        <v>1</v>
      </c>
      <c r="L22" s="44">
        <f>SUM(N22)</f>
        <v>0</v>
      </c>
      <c r="M22" s="45">
        <f>IF(D22&lt;&gt;"",0,K22)</f>
        <v>1</v>
      </c>
      <c r="N22" s="46">
        <f>(IF(F22&lt;&gt;"",1/3,0)+IF(G22&lt;&gt;"",2/3,0)+IF(H22&lt;&gt;"",1,0))*K$21*20*M22/SUM(M$22:M$30)</f>
        <v>0</v>
      </c>
      <c r="O22" s="35"/>
      <c r="P22" s="47">
        <f>COUNTA(D22:H22)</f>
        <v>0</v>
      </c>
      <c r="Q22" s="36">
        <f>COUNTBLANK(I22)</f>
        <v>0</v>
      </c>
      <c r="R22" s="46"/>
      <c r="S22" s="17"/>
      <c r="T22" s="20"/>
      <c r="U22" s="14"/>
      <c r="W22" s="14"/>
    </row>
    <row r="23" spans="1:23" ht="27" customHeight="1">
      <c r="A23" s="104" t="s">
        <v>22</v>
      </c>
      <c r="B23" s="105"/>
      <c r="C23" s="145" t="s">
        <v>23</v>
      </c>
      <c r="D23" s="116"/>
      <c r="E23" s="116"/>
      <c r="F23" s="116"/>
      <c r="G23" s="116"/>
      <c r="H23" s="116"/>
      <c r="I23" s="119" t="str">
        <f t="shared" ref="I23:I30" si="0">IF(P23&gt;1,"◄",(IF(P23&lt;1,"◄","")))</f>
        <v>◄</v>
      </c>
      <c r="J23" s="14"/>
      <c r="K23" s="122">
        <v>1</v>
      </c>
      <c r="L23" s="125">
        <f t="shared" ref="L23" si="1">SUM(N23:N24)</f>
        <v>0</v>
      </c>
      <c r="M23" s="128">
        <f t="shared" ref="M23:M30" si="2">IF(D23&lt;&gt;"",0,K23)</f>
        <v>1</v>
      </c>
      <c r="N23" s="129">
        <f>(IF(F23&lt;&gt;"",1/3,0)+IF(G23&lt;&gt;"",2/3,0)+IF(H23&lt;&gt;"",1,0))*K$21*20*M23/SUM(M$22:M$30)</f>
        <v>0</v>
      </c>
      <c r="O23" s="35"/>
      <c r="P23" s="110">
        <f>COUNTA(D23:H24)</f>
        <v>0</v>
      </c>
      <c r="Q23" s="111">
        <f t="shared" ref="Q23:Q30" si="3">COUNTBLANK(I23)</f>
        <v>0</v>
      </c>
      <c r="R23" s="46"/>
      <c r="S23" s="17"/>
      <c r="T23" s="20"/>
      <c r="U23" s="14"/>
      <c r="W23" s="14"/>
    </row>
    <row r="24" spans="1:23" ht="27" customHeight="1">
      <c r="A24" s="104" t="s">
        <v>24</v>
      </c>
      <c r="B24" s="105"/>
      <c r="C24" s="146"/>
      <c r="D24" s="118"/>
      <c r="E24" s="118"/>
      <c r="F24" s="118"/>
      <c r="G24" s="118"/>
      <c r="H24" s="118"/>
      <c r="I24" s="121"/>
      <c r="J24" s="14"/>
      <c r="K24" s="124"/>
      <c r="L24" s="127"/>
      <c r="M24" s="128"/>
      <c r="N24" s="129"/>
      <c r="O24" s="35"/>
      <c r="P24" s="110"/>
      <c r="Q24" s="111"/>
      <c r="R24" s="46"/>
      <c r="S24" s="17"/>
      <c r="T24" s="20"/>
      <c r="U24" s="14"/>
      <c r="W24" s="14"/>
    </row>
    <row r="25" spans="1:23" ht="27" customHeight="1">
      <c r="A25" s="112" t="s">
        <v>25</v>
      </c>
      <c r="B25" s="113"/>
      <c r="C25" s="39" t="s">
        <v>26</v>
      </c>
      <c r="D25" s="40"/>
      <c r="E25" s="41"/>
      <c r="F25" s="41"/>
      <c r="G25" s="41"/>
      <c r="H25" s="41"/>
      <c r="I25" s="42" t="str">
        <f t="shared" si="0"/>
        <v>◄</v>
      </c>
      <c r="J25" s="14"/>
      <c r="K25" s="43">
        <v>1</v>
      </c>
      <c r="L25" s="44">
        <f t="shared" ref="L25:L30" si="4">SUM(N25)</f>
        <v>0</v>
      </c>
      <c r="M25" s="45">
        <f t="shared" ref="M25:M28" si="5">IF(D25&lt;&gt;"",0,K25)</f>
        <v>1</v>
      </c>
      <c r="N25" s="46">
        <f t="shared" ref="N25:N28" si="6">(IF(F25&lt;&gt;"",1/3,0)+IF(G25&lt;&gt;"",2/3,0)+IF(H25&lt;&gt;"",1,0))*K$21*20*M25/SUM(M$22:M$30)</f>
        <v>0</v>
      </c>
      <c r="O25" s="35"/>
      <c r="P25" s="47">
        <f t="shared" ref="P25:P30" si="7">COUNTA(D25:H25)</f>
        <v>0</v>
      </c>
      <c r="Q25" s="36">
        <f t="shared" ref="Q25:Q28" si="8">COUNTBLANK(I25)</f>
        <v>0</v>
      </c>
      <c r="R25" s="46"/>
      <c r="S25" s="17"/>
      <c r="T25" s="20"/>
      <c r="U25" s="14"/>
      <c r="W25" s="14"/>
    </row>
    <row r="26" spans="1:23" ht="27" customHeight="1">
      <c r="A26" s="114"/>
      <c r="B26" s="115"/>
      <c r="C26" s="48" t="s">
        <v>27</v>
      </c>
      <c r="D26" s="40"/>
      <c r="E26" s="41"/>
      <c r="F26" s="41"/>
      <c r="G26" s="41"/>
      <c r="H26" s="41"/>
      <c r="I26" s="42" t="str">
        <f t="shared" si="0"/>
        <v>◄</v>
      </c>
      <c r="J26" s="14"/>
      <c r="K26" s="43">
        <v>1</v>
      </c>
      <c r="L26" s="44">
        <f t="shared" si="4"/>
        <v>0</v>
      </c>
      <c r="M26" s="45">
        <f t="shared" si="5"/>
        <v>1</v>
      </c>
      <c r="N26" s="46">
        <f t="shared" si="6"/>
        <v>0</v>
      </c>
      <c r="O26" s="35"/>
      <c r="P26" s="47">
        <f t="shared" si="7"/>
        <v>0</v>
      </c>
      <c r="Q26" s="36">
        <f t="shared" si="8"/>
        <v>0</v>
      </c>
      <c r="R26" s="46"/>
      <c r="S26" s="17"/>
      <c r="T26" s="20"/>
      <c r="U26" s="14"/>
      <c r="W26" s="14"/>
    </row>
    <row r="27" spans="1:23" ht="27" customHeight="1">
      <c r="A27" s="112" t="s">
        <v>28</v>
      </c>
      <c r="B27" s="113"/>
      <c r="C27" s="39" t="s">
        <v>29</v>
      </c>
      <c r="D27" s="40"/>
      <c r="E27" s="41"/>
      <c r="F27" s="41"/>
      <c r="G27" s="41"/>
      <c r="H27" s="41"/>
      <c r="I27" s="42" t="str">
        <f t="shared" si="0"/>
        <v>◄</v>
      </c>
      <c r="J27" s="14"/>
      <c r="K27" s="43">
        <v>1</v>
      </c>
      <c r="L27" s="44">
        <f t="shared" si="4"/>
        <v>0</v>
      </c>
      <c r="M27" s="45">
        <f t="shared" si="5"/>
        <v>1</v>
      </c>
      <c r="N27" s="46">
        <f t="shared" si="6"/>
        <v>0</v>
      </c>
      <c r="O27" s="35"/>
      <c r="P27" s="47">
        <f t="shared" si="7"/>
        <v>0</v>
      </c>
      <c r="Q27" s="36">
        <f t="shared" si="8"/>
        <v>0</v>
      </c>
      <c r="R27" s="46"/>
      <c r="S27" s="17"/>
      <c r="T27" s="20"/>
      <c r="U27" s="14"/>
      <c r="W27" s="14"/>
    </row>
    <row r="28" spans="1:23" ht="27" customHeight="1">
      <c r="A28" s="114"/>
      <c r="B28" s="115"/>
      <c r="C28" s="48" t="s">
        <v>30</v>
      </c>
      <c r="D28" s="40"/>
      <c r="E28" s="41"/>
      <c r="F28" s="41"/>
      <c r="G28" s="41"/>
      <c r="H28" s="41"/>
      <c r="I28" s="42" t="str">
        <f t="shared" si="0"/>
        <v>◄</v>
      </c>
      <c r="J28" s="14"/>
      <c r="K28" s="43">
        <v>1</v>
      </c>
      <c r="L28" s="44">
        <f t="shared" si="4"/>
        <v>0</v>
      </c>
      <c r="M28" s="45">
        <f t="shared" si="5"/>
        <v>1</v>
      </c>
      <c r="N28" s="46">
        <f t="shared" si="6"/>
        <v>0</v>
      </c>
      <c r="O28" s="35"/>
      <c r="P28" s="47">
        <f t="shared" si="7"/>
        <v>0</v>
      </c>
      <c r="Q28" s="36">
        <f t="shared" si="8"/>
        <v>0</v>
      </c>
      <c r="R28" s="46"/>
      <c r="S28" s="17"/>
      <c r="T28" s="20"/>
      <c r="U28" s="14"/>
      <c r="W28" s="14"/>
    </row>
    <row r="29" spans="1:23" ht="27" customHeight="1">
      <c r="A29" s="104" t="s">
        <v>31</v>
      </c>
      <c r="B29" s="105"/>
      <c r="C29" s="39" t="s">
        <v>32</v>
      </c>
      <c r="D29" s="40"/>
      <c r="E29" s="41"/>
      <c r="F29" s="41"/>
      <c r="G29" s="41"/>
      <c r="H29" s="41"/>
      <c r="I29" s="42" t="str">
        <f t="shared" si="0"/>
        <v>◄</v>
      </c>
      <c r="J29" s="14"/>
      <c r="K29" s="43">
        <v>4</v>
      </c>
      <c r="L29" s="44">
        <f t="shared" si="4"/>
        <v>0</v>
      </c>
      <c r="M29" s="45">
        <f t="shared" si="2"/>
        <v>4</v>
      </c>
      <c r="N29" s="46">
        <f>(IF(F29&lt;&gt;"",1/3,0)+IF(G29&lt;&gt;"",2/3,0)+IF(H29&lt;&gt;"",1,0))*K$21*20*M29/SUM(M$22:M$30)</f>
        <v>0</v>
      </c>
      <c r="O29" s="35"/>
      <c r="P29" s="47">
        <f t="shared" si="7"/>
        <v>0</v>
      </c>
      <c r="Q29" s="36">
        <f t="shared" si="3"/>
        <v>0</v>
      </c>
      <c r="R29" s="46"/>
      <c r="S29" s="17"/>
      <c r="T29" s="20"/>
      <c r="U29" s="14"/>
      <c r="W29" s="14"/>
    </row>
    <row r="30" spans="1:23" ht="27" customHeight="1">
      <c r="A30" s="104" t="s">
        <v>33</v>
      </c>
      <c r="B30" s="105"/>
      <c r="C30" s="48" t="s">
        <v>34</v>
      </c>
      <c r="D30" s="40"/>
      <c r="E30" s="41"/>
      <c r="F30" s="41"/>
      <c r="G30" s="41"/>
      <c r="H30" s="41"/>
      <c r="I30" s="42" t="str">
        <f t="shared" si="0"/>
        <v>◄</v>
      </c>
      <c r="J30" s="14"/>
      <c r="K30" s="43">
        <v>1</v>
      </c>
      <c r="L30" s="44">
        <f t="shared" si="4"/>
        <v>0</v>
      </c>
      <c r="M30" s="45">
        <f t="shared" si="2"/>
        <v>1</v>
      </c>
      <c r="N30" s="46">
        <f>(IF(F30&lt;&gt;"",1/3,0)+IF(G30&lt;&gt;"",2/3,0)+IF(H30&lt;&gt;"",1,0))*K$21*20*M30/SUM(M$22:M$30)</f>
        <v>0</v>
      </c>
      <c r="O30" s="35"/>
      <c r="P30" s="47">
        <f t="shared" si="7"/>
        <v>0</v>
      </c>
      <c r="Q30" s="36">
        <f t="shared" si="3"/>
        <v>0</v>
      </c>
      <c r="R30" s="46"/>
      <c r="S30" s="17"/>
      <c r="T30" s="20"/>
      <c r="U30" s="14"/>
      <c r="W30" s="14"/>
    </row>
    <row r="31" spans="1:23" s="9" customFormat="1" ht="15.75">
      <c r="A31" s="108" t="s">
        <v>35</v>
      </c>
      <c r="B31" s="108"/>
      <c r="C31" s="109"/>
      <c r="D31" s="108"/>
      <c r="E31" s="108"/>
      <c r="F31" s="108"/>
      <c r="G31" s="108"/>
      <c r="H31" s="108"/>
      <c r="I31" s="30"/>
      <c r="J31" s="14"/>
      <c r="K31" s="31">
        <v>0.25</v>
      </c>
      <c r="L31" s="32">
        <f>(SUM(L32:L37))</f>
        <v>0</v>
      </c>
      <c r="M31" s="33">
        <f>SUM(M32:M37)</f>
        <v>5</v>
      </c>
      <c r="N31" s="34">
        <f>SUM(N32:N37)</f>
        <v>0</v>
      </c>
      <c r="O31" s="35"/>
      <c r="P31" s="36"/>
      <c r="Q31" s="37"/>
      <c r="R31" s="46"/>
      <c r="S31" s="17"/>
      <c r="T31" s="20"/>
      <c r="U31" s="14"/>
      <c r="W31" s="14"/>
    </row>
    <row r="32" spans="1:23" s="9" customFormat="1" ht="27" customHeight="1">
      <c r="A32" s="104" t="s">
        <v>36</v>
      </c>
      <c r="B32" s="105"/>
      <c r="C32" s="39" t="s">
        <v>37</v>
      </c>
      <c r="D32" s="40"/>
      <c r="E32" s="41"/>
      <c r="F32" s="41"/>
      <c r="G32" s="41"/>
      <c r="H32" s="41"/>
      <c r="I32" s="42" t="str">
        <f>IF(P32&gt;1,"◄",(IF(P32&lt;1,"◄","")))</f>
        <v>◄</v>
      </c>
      <c r="J32" s="14"/>
      <c r="K32" s="43">
        <v>1</v>
      </c>
      <c r="L32" s="44">
        <f>SUM(N32)</f>
        <v>0</v>
      </c>
      <c r="M32" s="45">
        <f>IF(D32&lt;&gt;"",0,K32)</f>
        <v>1</v>
      </c>
      <c r="N32" s="46">
        <f>(IF(F32&lt;&gt;"",1/3,0)+IF(G32&lt;&gt;"",2/3,0)+IF(H32&lt;&gt;"",1,0))*K$31*20*M32/SUM(M$32:M$37)</f>
        <v>0</v>
      </c>
      <c r="O32" s="35"/>
      <c r="P32" s="47">
        <f>COUNTA(D32:H32)</f>
        <v>0</v>
      </c>
      <c r="Q32" s="36">
        <f>COUNTBLANK(I32)</f>
        <v>0</v>
      </c>
      <c r="R32" s="19"/>
      <c r="S32" s="17"/>
      <c r="T32" s="20"/>
      <c r="U32" s="14"/>
      <c r="W32" s="14"/>
    </row>
    <row r="33" spans="1:23" s="9" customFormat="1" ht="27" customHeight="1">
      <c r="A33" s="104" t="s">
        <v>38</v>
      </c>
      <c r="B33" s="105"/>
      <c r="C33" s="48" t="s">
        <v>39</v>
      </c>
      <c r="D33" s="40"/>
      <c r="E33" s="41"/>
      <c r="F33" s="41"/>
      <c r="G33" s="41"/>
      <c r="H33" s="41"/>
      <c r="I33" s="42" t="str">
        <f t="shared" ref="I33:I50" si="9">IF(P33&gt;1,"◄",(IF(P33&lt;1,"◄","")))</f>
        <v>◄</v>
      </c>
      <c r="J33" s="14"/>
      <c r="K33" s="43">
        <v>2</v>
      </c>
      <c r="L33" s="44">
        <f>SUM(N33)</f>
        <v>0</v>
      </c>
      <c r="M33" s="45">
        <f t="shared" ref="M33:M50" si="10">IF(D33&lt;&gt;"",0,K33)</f>
        <v>2</v>
      </c>
      <c r="N33" s="46">
        <f>(IF(F33&lt;&gt;"",1/3,0)+IF(G33&lt;&gt;"",2/3,0)+IF(H33&lt;&gt;"",1,0))*K$31*20*M33/SUM(M$32:M$37)</f>
        <v>0</v>
      </c>
      <c r="O33" s="35"/>
      <c r="P33" s="47">
        <f t="shared" ref="P33:P50" si="11">COUNTA(D33:H33)</f>
        <v>0</v>
      </c>
      <c r="Q33" s="36">
        <f t="shared" ref="Q33:Q50" si="12">COUNTBLANK(I33)</f>
        <v>0</v>
      </c>
      <c r="R33" s="19"/>
      <c r="S33" s="17"/>
      <c r="T33" s="20"/>
      <c r="U33" s="14"/>
      <c r="W33" s="14"/>
    </row>
    <row r="34" spans="1:23" s="9" customFormat="1" ht="27" customHeight="1">
      <c r="A34" s="104" t="s">
        <v>40</v>
      </c>
      <c r="B34" s="105"/>
      <c r="C34" s="130" t="s">
        <v>41</v>
      </c>
      <c r="D34" s="116"/>
      <c r="E34" s="116"/>
      <c r="F34" s="116"/>
      <c r="G34" s="116"/>
      <c r="H34" s="116"/>
      <c r="I34" s="119" t="str">
        <f t="shared" si="9"/>
        <v>◄</v>
      </c>
      <c r="J34" s="14"/>
      <c r="K34" s="122">
        <v>1</v>
      </c>
      <c r="L34" s="125">
        <f>SUM(N34)</f>
        <v>0</v>
      </c>
      <c r="M34" s="128">
        <f t="shared" si="10"/>
        <v>1</v>
      </c>
      <c r="N34" s="129">
        <f>(IF(F34&lt;&gt;"",1/3,0)+IF(G34&lt;&gt;"",2/3,0)+IF(H34&lt;&gt;"",1,0))*K$31*20*M34/SUM(M$32:M$37)</f>
        <v>0</v>
      </c>
      <c r="O34" s="35"/>
      <c r="P34" s="110">
        <f>COUNTA(D34:H36)</f>
        <v>0</v>
      </c>
      <c r="Q34" s="111">
        <f t="shared" si="12"/>
        <v>0</v>
      </c>
      <c r="R34" s="19"/>
      <c r="S34" s="17"/>
      <c r="T34" s="20"/>
      <c r="U34" s="14"/>
      <c r="W34" s="14"/>
    </row>
    <row r="35" spans="1:23" s="9" customFormat="1" ht="27" customHeight="1">
      <c r="A35" s="104" t="s">
        <v>42</v>
      </c>
      <c r="B35" s="105"/>
      <c r="C35" s="131"/>
      <c r="D35" s="117"/>
      <c r="E35" s="117"/>
      <c r="F35" s="117"/>
      <c r="G35" s="117"/>
      <c r="H35" s="117"/>
      <c r="I35" s="120"/>
      <c r="J35" s="14"/>
      <c r="K35" s="123"/>
      <c r="L35" s="126"/>
      <c r="M35" s="128"/>
      <c r="N35" s="129"/>
      <c r="O35" s="35"/>
      <c r="P35" s="110"/>
      <c r="Q35" s="111"/>
      <c r="R35" s="19"/>
      <c r="S35" s="17"/>
      <c r="T35" s="20"/>
      <c r="U35" s="14"/>
      <c r="W35" s="14"/>
    </row>
    <row r="36" spans="1:23" s="9" customFormat="1" ht="27" customHeight="1">
      <c r="A36" s="104" t="s">
        <v>43</v>
      </c>
      <c r="B36" s="105"/>
      <c r="C36" s="132"/>
      <c r="D36" s="118"/>
      <c r="E36" s="118"/>
      <c r="F36" s="118"/>
      <c r="G36" s="118"/>
      <c r="H36" s="118"/>
      <c r="I36" s="121"/>
      <c r="J36" s="14"/>
      <c r="K36" s="124"/>
      <c r="L36" s="127"/>
      <c r="M36" s="128"/>
      <c r="N36" s="129"/>
      <c r="O36" s="35"/>
      <c r="P36" s="110"/>
      <c r="Q36" s="111"/>
      <c r="R36" s="19"/>
      <c r="S36" s="17"/>
      <c r="T36" s="20"/>
      <c r="U36" s="14"/>
      <c r="W36" s="14"/>
    </row>
    <row r="37" spans="1:23" s="9" customFormat="1" ht="27" customHeight="1">
      <c r="A37" s="104" t="s">
        <v>44</v>
      </c>
      <c r="B37" s="105"/>
      <c r="C37" s="48" t="s">
        <v>45</v>
      </c>
      <c r="D37" s="40"/>
      <c r="E37" s="41"/>
      <c r="F37" s="41"/>
      <c r="G37" s="41"/>
      <c r="H37" s="41"/>
      <c r="I37" s="42" t="str">
        <f t="shared" si="9"/>
        <v>◄</v>
      </c>
      <c r="J37" s="14"/>
      <c r="K37" s="43">
        <v>1</v>
      </c>
      <c r="L37" s="44">
        <f>SUM(N37:N37)</f>
        <v>0</v>
      </c>
      <c r="M37" s="45">
        <f t="shared" si="10"/>
        <v>1</v>
      </c>
      <c r="N37" s="46">
        <f>(IF(F37&lt;&gt;"",1/3,0)+IF(G37&lt;&gt;"",2/3,0)+IF(H37&lt;&gt;"",1,0))*K$31*20*M37/SUM(M$32:M$37)</f>
        <v>0</v>
      </c>
      <c r="O37" s="35"/>
      <c r="P37" s="47">
        <f t="shared" si="11"/>
        <v>0</v>
      </c>
      <c r="Q37" s="36">
        <f t="shared" si="12"/>
        <v>0</v>
      </c>
      <c r="R37" s="19"/>
      <c r="S37" s="17"/>
      <c r="T37" s="20"/>
      <c r="U37" s="14"/>
      <c r="W37" s="14"/>
    </row>
    <row r="38" spans="1:23" s="9" customFormat="1" ht="16.5" customHeight="1">
      <c r="A38" s="108" t="s">
        <v>46</v>
      </c>
      <c r="B38" s="108"/>
      <c r="C38" s="133"/>
      <c r="D38" s="108"/>
      <c r="E38" s="108"/>
      <c r="F38" s="108"/>
      <c r="G38" s="108"/>
      <c r="H38" s="108"/>
      <c r="I38" s="49"/>
      <c r="J38" s="14"/>
      <c r="K38" s="31">
        <v>0.35</v>
      </c>
      <c r="L38" s="32">
        <f>(SUM(L39:L50))</f>
        <v>0</v>
      </c>
      <c r="M38" s="33">
        <f>SUM(M39:M50)</f>
        <v>13</v>
      </c>
      <c r="N38" s="34">
        <f>SUM(N39:N50)</f>
        <v>0</v>
      </c>
      <c r="O38" s="35"/>
      <c r="P38" s="47"/>
      <c r="Q38" s="36"/>
      <c r="R38" s="19"/>
      <c r="S38" s="17"/>
      <c r="T38" s="20"/>
      <c r="U38" s="14"/>
      <c r="W38" s="14"/>
    </row>
    <row r="39" spans="1:23" s="9" customFormat="1" ht="27" customHeight="1">
      <c r="A39" s="104" t="s">
        <v>47</v>
      </c>
      <c r="B39" s="105"/>
      <c r="C39" s="39" t="s">
        <v>48</v>
      </c>
      <c r="D39" s="50"/>
      <c r="E39" s="51"/>
      <c r="F39" s="51"/>
      <c r="G39" s="51"/>
      <c r="H39" s="51"/>
      <c r="I39" s="42" t="str">
        <f t="shared" si="9"/>
        <v>◄</v>
      </c>
      <c r="J39" s="14"/>
      <c r="K39" s="43">
        <v>1</v>
      </c>
      <c r="L39" s="52">
        <f t="shared" ref="L39:L49" si="13">SUM(N39)</f>
        <v>0</v>
      </c>
      <c r="M39" s="45">
        <f t="shared" si="10"/>
        <v>1</v>
      </c>
      <c r="N39" s="46">
        <f>(IF(F39&lt;&gt;"",1/3,0)+IF(G39&lt;&gt;"",2/3,0)+IF(H39&lt;&gt;"",1,0))*K$38*20*M39/SUM(M$39:M$50)</f>
        <v>0</v>
      </c>
      <c r="O39" s="35"/>
      <c r="P39" s="47">
        <f t="shared" si="11"/>
        <v>0</v>
      </c>
      <c r="Q39" s="36">
        <f t="shared" si="12"/>
        <v>0</v>
      </c>
      <c r="R39" s="19"/>
      <c r="S39" s="17"/>
      <c r="T39" s="20"/>
      <c r="U39" s="14"/>
      <c r="W39" s="14"/>
    </row>
    <row r="40" spans="1:23" s="9" customFormat="1" ht="27" customHeight="1">
      <c r="A40" s="104" t="s">
        <v>49</v>
      </c>
      <c r="B40" s="105"/>
      <c r="C40" s="53" t="s">
        <v>50</v>
      </c>
      <c r="D40" s="116"/>
      <c r="E40" s="116"/>
      <c r="F40" s="116"/>
      <c r="G40" s="116"/>
      <c r="H40" s="116"/>
      <c r="I40" s="119" t="str">
        <f t="shared" si="9"/>
        <v>◄</v>
      </c>
      <c r="J40" s="14"/>
      <c r="K40" s="122">
        <v>4</v>
      </c>
      <c r="L40" s="125">
        <f t="shared" si="13"/>
        <v>0</v>
      </c>
      <c r="M40" s="128">
        <f t="shared" si="10"/>
        <v>4</v>
      </c>
      <c r="N40" s="129">
        <f>(IF(F40&lt;&gt;"",1/3,0)+IF(G40&lt;&gt;"",2/3,0)+IF(H40&lt;&gt;"",1,0))*K$38*20*M40/SUM(M$39:M$50)</f>
        <v>0</v>
      </c>
      <c r="O40" s="35"/>
      <c r="P40" s="110">
        <f>COUNTA(D40:H43)</f>
        <v>0</v>
      </c>
      <c r="Q40" s="111">
        <f t="shared" si="12"/>
        <v>0</v>
      </c>
      <c r="R40" s="19"/>
      <c r="S40" s="17"/>
      <c r="T40" s="20"/>
      <c r="U40" s="14"/>
      <c r="W40" s="14"/>
    </row>
    <row r="41" spans="1:23" s="9" customFormat="1" ht="27" customHeight="1">
      <c r="A41" s="104" t="s">
        <v>51</v>
      </c>
      <c r="B41" s="105"/>
      <c r="C41" s="54" t="s">
        <v>52</v>
      </c>
      <c r="D41" s="117"/>
      <c r="E41" s="117"/>
      <c r="F41" s="117"/>
      <c r="G41" s="117"/>
      <c r="H41" s="117"/>
      <c r="I41" s="120"/>
      <c r="J41" s="14"/>
      <c r="K41" s="123"/>
      <c r="L41" s="126"/>
      <c r="M41" s="128"/>
      <c r="N41" s="129"/>
      <c r="O41" s="35"/>
      <c r="P41" s="110"/>
      <c r="Q41" s="111"/>
      <c r="R41" s="19"/>
      <c r="S41" s="17"/>
      <c r="T41" s="20"/>
      <c r="U41" s="14"/>
      <c r="W41" s="14"/>
    </row>
    <row r="42" spans="1:23" s="9" customFormat="1" ht="27" customHeight="1">
      <c r="A42" s="112" t="s">
        <v>53</v>
      </c>
      <c r="B42" s="113"/>
      <c r="C42" s="54" t="s">
        <v>54</v>
      </c>
      <c r="D42" s="117"/>
      <c r="E42" s="117"/>
      <c r="F42" s="117"/>
      <c r="G42" s="117"/>
      <c r="H42" s="117"/>
      <c r="I42" s="120"/>
      <c r="J42" s="14"/>
      <c r="K42" s="123"/>
      <c r="L42" s="126"/>
      <c r="M42" s="128"/>
      <c r="N42" s="129"/>
      <c r="O42" s="35"/>
      <c r="P42" s="110"/>
      <c r="Q42" s="111"/>
      <c r="R42" s="19"/>
      <c r="S42" s="17"/>
      <c r="T42" s="20"/>
      <c r="U42" s="14"/>
      <c r="W42" s="14"/>
    </row>
    <row r="43" spans="1:23" s="9" customFormat="1" ht="27" customHeight="1">
      <c r="A43" s="114"/>
      <c r="B43" s="115"/>
      <c r="C43" s="55" t="s">
        <v>55</v>
      </c>
      <c r="D43" s="118"/>
      <c r="E43" s="118"/>
      <c r="F43" s="118"/>
      <c r="G43" s="118"/>
      <c r="H43" s="118"/>
      <c r="I43" s="121"/>
      <c r="J43" s="14"/>
      <c r="K43" s="124"/>
      <c r="L43" s="127"/>
      <c r="M43" s="128"/>
      <c r="N43" s="129"/>
      <c r="O43" s="35"/>
      <c r="P43" s="110"/>
      <c r="Q43" s="111"/>
      <c r="R43" s="19"/>
      <c r="S43" s="17"/>
      <c r="T43" s="20"/>
      <c r="U43" s="14"/>
      <c r="W43" s="14"/>
    </row>
    <row r="44" spans="1:23" s="9" customFormat="1" ht="27" customHeight="1">
      <c r="A44" s="104" t="s">
        <v>56</v>
      </c>
      <c r="B44" s="105"/>
      <c r="C44" s="39" t="s">
        <v>57</v>
      </c>
      <c r="D44" s="50"/>
      <c r="E44" s="51"/>
      <c r="F44" s="51"/>
      <c r="G44" s="51"/>
      <c r="H44" s="51"/>
      <c r="I44" s="42" t="str">
        <f t="shared" si="9"/>
        <v>◄</v>
      </c>
      <c r="J44" s="14"/>
      <c r="K44" s="43">
        <v>1</v>
      </c>
      <c r="L44" s="52">
        <f t="shared" si="13"/>
        <v>0</v>
      </c>
      <c r="M44" s="45">
        <f t="shared" si="10"/>
        <v>1</v>
      </c>
      <c r="N44" s="46">
        <f t="shared" ref="N44:N50" si="14">(IF(F44&lt;&gt;"",1/3,0)+IF(G44&lt;&gt;"",2/3,0)+IF(H44&lt;&gt;"",1,0))*K$38*20*M44/SUM(M$39:M$50)</f>
        <v>0</v>
      </c>
      <c r="O44" s="35"/>
      <c r="P44" s="47">
        <f t="shared" si="11"/>
        <v>0</v>
      </c>
      <c r="Q44" s="36">
        <f t="shared" si="12"/>
        <v>0</v>
      </c>
      <c r="R44" s="19"/>
      <c r="S44" s="17"/>
      <c r="T44" s="20"/>
      <c r="U44" s="14"/>
      <c r="W44" s="14"/>
    </row>
    <row r="45" spans="1:23" s="9" customFormat="1" ht="27" customHeight="1">
      <c r="A45" s="104" t="s">
        <v>36</v>
      </c>
      <c r="B45" s="105"/>
      <c r="C45" s="48" t="s">
        <v>58</v>
      </c>
      <c r="D45" s="50"/>
      <c r="E45" s="51"/>
      <c r="F45" s="51"/>
      <c r="G45" s="51"/>
      <c r="H45" s="51"/>
      <c r="I45" s="42" t="str">
        <f t="shared" si="9"/>
        <v>◄</v>
      </c>
      <c r="J45" s="14"/>
      <c r="K45" s="43">
        <v>1</v>
      </c>
      <c r="L45" s="52">
        <f t="shared" si="13"/>
        <v>0</v>
      </c>
      <c r="M45" s="45">
        <f t="shared" si="10"/>
        <v>1</v>
      </c>
      <c r="N45" s="46">
        <f t="shared" si="14"/>
        <v>0</v>
      </c>
      <c r="O45" s="35"/>
      <c r="P45" s="47">
        <f t="shared" si="11"/>
        <v>0</v>
      </c>
      <c r="Q45" s="36">
        <f t="shared" si="12"/>
        <v>0</v>
      </c>
      <c r="R45" s="19"/>
      <c r="S45" s="17"/>
      <c r="T45" s="20"/>
      <c r="U45" s="14"/>
      <c r="W45" s="14"/>
    </row>
    <row r="46" spans="1:23" s="9" customFormat="1" ht="27" customHeight="1">
      <c r="A46" s="104" t="s">
        <v>59</v>
      </c>
      <c r="B46" s="105"/>
      <c r="C46" s="39" t="s">
        <v>60</v>
      </c>
      <c r="D46" s="50"/>
      <c r="E46" s="51"/>
      <c r="F46" s="51"/>
      <c r="G46" s="51"/>
      <c r="H46" s="51"/>
      <c r="I46" s="42" t="str">
        <f t="shared" si="9"/>
        <v>◄</v>
      </c>
      <c r="J46" s="14"/>
      <c r="K46" s="43">
        <v>1</v>
      </c>
      <c r="L46" s="52">
        <f t="shared" si="13"/>
        <v>0</v>
      </c>
      <c r="M46" s="45">
        <f t="shared" si="10"/>
        <v>1</v>
      </c>
      <c r="N46" s="46">
        <f t="shared" si="14"/>
        <v>0</v>
      </c>
      <c r="O46" s="35"/>
      <c r="P46" s="47">
        <f t="shared" si="11"/>
        <v>0</v>
      </c>
      <c r="Q46" s="36">
        <f t="shared" si="12"/>
        <v>0</v>
      </c>
      <c r="R46" s="19"/>
      <c r="S46" s="17"/>
      <c r="T46" s="20"/>
      <c r="U46" s="14"/>
      <c r="W46" s="14"/>
    </row>
    <row r="47" spans="1:23" s="9" customFormat="1" ht="27" customHeight="1">
      <c r="A47" s="104" t="s">
        <v>61</v>
      </c>
      <c r="B47" s="105"/>
      <c r="C47" s="48" t="s">
        <v>62</v>
      </c>
      <c r="D47" s="50"/>
      <c r="E47" s="51"/>
      <c r="F47" s="51"/>
      <c r="G47" s="51"/>
      <c r="H47" s="51"/>
      <c r="I47" s="42" t="str">
        <f t="shared" si="9"/>
        <v>◄</v>
      </c>
      <c r="J47" s="14"/>
      <c r="K47" s="43">
        <v>2</v>
      </c>
      <c r="L47" s="52">
        <f t="shared" si="13"/>
        <v>0</v>
      </c>
      <c r="M47" s="45">
        <f t="shared" si="10"/>
        <v>2</v>
      </c>
      <c r="N47" s="46">
        <f t="shared" si="14"/>
        <v>0</v>
      </c>
      <c r="O47" s="35"/>
      <c r="P47" s="47">
        <f t="shared" si="11"/>
        <v>0</v>
      </c>
      <c r="Q47" s="36">
        <f t="shared" si="12"/>
        <v>0</v>
      </c>
      <c r="R47" s="19"/>
      <c r="S47" s="17"/>
      <c r="T47" s="20"/>
      <c r="U47" s="14"/>
      <c r="W47" s="14"/>
    </row>
    <row r="48" spans="1:23" s="9" customFormat="1" ht="27" customHeight="1">
      <c r="A48" s="104" t="s">
        <v>63</v>
      </c>
      <c r="B48" s="105"/>
      <c r="C48" s="39" t="s">
        <v>64</v>
      </c>
      <c r="D48" s="40"/>
      <c r="E48" s="41"/>
      <c r="F48" s="41"/>
      <c r="G48" s="41"/>
      <c r="H48" s="41"/>
      <c r="I48" s="42" t="str">
        <f t="shared" si="9"/>
        <v>◄</v>
      </c>
      <c r="J48" s="14"/>
      <c r="K48" s="43">
        <v>1</v>
      </c>
      <c r="L48" s="52">
        <f t="shared" si="13"/>
        <v>0</v>
      </c>
      <c r="M48" s="45">
        <f t="shared" si="10"/>
        <v>1</v>
      </c>
      <c r="N48" s="46">
        <f t="shared" si="14"/>
        <v>0</v>
      </c>
      <c r="O48" s="35"/>
      <c r="P48" s="47">
        <f t="shared" si="11"/>
        <v>0</v>
      </c>
      <c r="Q48" s="36">
        <f t="shared" si="12"/>
        <v>0</v>
      </c>
      <c r="R48" s="19"/>
      <c r="S48" s="17"/>
      <c r="T48" s="20"/>
      <c r="U48" s="14"/>
      <c r="W48" s="14"/>
    </row>
    <row r="49" spans="1:23" s="9" customFormat="1" ht="27" customHeight="1">
      <c r="A49" s="104" t="s">
        <v>65</v>
      </c>
      <c r="B49" s="105"/>
      <c r="C49" s="48" t="s">
        <v>66</v>
      </c>
      <c r="D49" s="40"/>
      <c r="E49" s="41"/>
      <c r="F49" s="41"/>
      <c r="G49" s="41"/>
      <c r="H49" s="41"/>
      <c r="I49" s="42" t="str">
        <f t="shared" si="9"/>
        <v>◄</v>
      </c>
      <c r="J49" s="14"/>
      <c r="K49" s="43">
        <v>1</v>
      </c>
      <c r="L49" s="52">
        <f t="shared" si="13"/>
        <v>0</v>
      </c>
      <c r="M49" s="45">
        <f t="shared" si="10"/>
        <v>1</v>
      </c>
      <c r="N49" s="46">
        <f t="shared" si="14"/>
        <v>0</v>
      </c>
      <c r="O49" s="35"/>
      <c r="P49" s="47">
        <f t="shared" si="11"/>
        <v>0</v>
      </c>
      <c r="Q49" s="36">
        <f t="shared" si="12"/>
        <v>0</v>
      </c>
      <c r="R49" s="19"/>
      <c r="S49" s="17"/>
      <c r="T49" s="20"/>
      <c r="U49" s="14"/>
      <c r="W49" s="14"/>
    </row>
    <row r="50" spans="1:23" s="9" customFormat="1" ht="27" customHeight="1">
      <c r="A50" s="104" t="s">
        <v>67</v>
      </c>
      <c r="B50" s="105"/>
      <c r="C50" s="39" t="s">
        <v>68</v>
      </c>
      <c r="D50" s="40"/>
      <c r="E50" s="41"/>
      <c r="F50" s="41"/>
      <c r="G50" s="41"/>
      <c r="H50" s="41"/>
      <c r="I50" s="42" t="str">
        <f t="shared" si="9"/>
        <v>◄</v>
      </c>
      <c r="J50" s="14"/>
      <c r="K50" s="43">
        <v>1</v>
      </c>
      <c r="L50" s="52">
        <f>SUM(N50)</f>
        <v>0</v>
      </c>
      <c r="M50" s="45">
        <f t="shared" si="10"/>
        <v>1</v>
      </c>
      <c r="N50" s="46">
        <f t="shared" si="14"/>
        <v>0</v>
      </c>
      <c r="O50" s="35"/>
      <c r="P50" s="47">
        <f t="shared" si="11"/>
        <v>0</v>
      </c>
      <c r="Q50" s="36">
        <f t="shared" si="12"/>
        <v>0</v>
      </c>
      <c r="R50" s="19"/>
      <c r="S50" s="17"/>
      <c r="T50" s="20"/>
      <c r="U50" s="14"/>
      <c r="W50" s="14"/>
    </row>
    <row r="51" spans="1:23" s="9" customFormat="1" ht="15.75" customHeight="1">
      <c r="A51" s="108" t="s">
        <v>69</v>
      </c>
      <c r="B51" s="108"/>
      <c r="C51" s="133"/>
      <c r="D51" s="108"/>
      <c r="E51" s="108"/>
      <c r="F51" s="108"/>
      <c r="G51" s="108"/>
      <c r="H51" s="108"/>
      <c r="I51" s="30"/>
      <c r="J51" s="14"/>
      <c r="K51" s="31">
        <v>0.15</v>
      </c>
      <c r="L51" s="32">
        <f>(SUM(L52:L60))</f>
        <v>0</v>
      </c>
      <c r="M51" s="33">
        <f>SUM(M52:M60)</f>
        <v>11</v>
      </c>
      <c r="N51" s="34">
        <f>SUM(N52:N60)</f>
        <v>0</v>
      </c>
      <c r="O51" s="35"/>
      <c r="P51" s="47"/>
      <c r="Q51" s="36"/>
      <c r="R51" s="19"/>
      <c r="S51" s="17"/>
      <c r="T51" s="20"/>
      <c r="U51" s="14"/>
      <c r="W51" s="14"/>
    </row>
    <row r="52" spans="1:23" s="9" customFormat="1" ht="27" customHeight="1">
      <c r="A52" s="104" t="s">
        <v>70</v>
      </c>
      <c r="B52" s="105"/>
      <c r="C52" s="48" t="s">
        <v>71</v>
      </c>
      <c r="D52" s="50"/>
      <c r="E52" s="51"/>
      <c r="F52" s="51"/>
      <c r="G52" s="51"/>
      <c r="H52" s="51"/>
      <c r="I52" s="42" t="str">
        <f t="shared" ref="I52:I60" si="15">IF(P52&gt;1,"◄",(IF(P52&lt;1,"◄","")))</f>
        <v>◄</v>
      </c>
      <c r="J52" s="14"/>
      <c r="K52" s="43">
        <v>1</v>
      </c>
      <c r="L52" s="52">
        <f>SUM(N52)</f>
        <v>0</v>
      </c>
      <c r="M52" s="45">
        <f t="shared" ref="M52:M60" si="16">IF(D52&lt;&gt;"",0,K52)</f>
        <v>1</v>
      </c>
      <c r="N52" s="46">
        <f>(IF(F52&lt;&gt;"",1/3,0)+IF(G52&lt;&gt;"",2/3,0)+IF(H52&lt;&gt;"",1,0))*K$51*20*M52/SUM(M$52:M$60)</f>
        <v>0</v>
      </c>
      <c r="O52" s="35"/>
      <c r="P52" s="47">
        <f t="shared" ref="P52" si="17">COUNTA(D52:H52)</f>
        <v>0</v>
      </c>
      <c r="Q52" s="36">
        <f t="shared" ref="Q52:Q60" si="18">COUNTBLANK(I52)</f>
        <v>0</v>
      </c>
      <c r="R52" s="19"/>
      <c r="S52" s="17"/>
      <c r="T52" s="20"/>
      <c r="U52" s="14"/>
      <c r="W52" s="14"/>
    </row>
    <row r="53" spans="1:23" s="9" customFormat="1" ht="27" customHeight="1">
      <c r="A53" s="104" t="s">
        <v>72</v>
      </c>
      <c r="B53" s="105"/>
      <c r="C53" s="130" t="s">
        <v>73</v>
      </c>
      <c r="D53" s="116"/>
      <c r="E53" s="116"/>
      <c r="F53" s="116"/>
      <c r="G53" s="116"/>
      <c r="H53" s="116"/>
      <c r="I53" s="119" t="str">
        <f t="shared" si="15"/>
        <v>◄</v>
      </c>
      <c r="J53" s="14"/>
      <c r="K53" s="122">
        <v>1</v>
      </c>
      <c r="L53" s="125">
        <f t="shared" ref="L53:L60" si="19">SUM(N53)</f>
        <v>0</v>
      </c>
      <c r="M53" s="128">
        <f t="shared" si="16"/>
        <v>1</v>
      </c>
      <c r="N53" s="129">
        <f>(IF(F53&lt;&gt;"",1/3,0)+IF(G53&lt;&gt;"",2/3,0)+IF(H53&lt;&gt;"",1,0))*K$51*20*M53/SUM(M$52:M$60)</f>
        <v>0</v>
      </c>
      <c r="O53" s="35"/>
      <c r="P53" s="110">
        <f>COUNTA(D53:H55)</f>
        <v>0</v>
      </c>
      <c r="Q53" s="111">
        <f t="shared" si="18"/>
        <v>0</v>
      </c>
      <c r="R53" s="19"/>
      <c r="S53" s="17"/>
      <c r="T53" s="20"/>
      <c r="U53" s="14"/>
      <c r="W53" s="14"/>
    </row>
    <row r="54" spans="1:23" s="9" customFormat="1" ht="27" customHeight="1">
      <c r="A54" s="104" t="s">
        <v>74</v>
      </c>
      <c r="B54" s="105"/>
      <c r="C54" s="131"/>
      <c r="D54" s="117"/>
      <c r="E54" s="117"/>
      <c r="F54" s="117"/>
      <c r="G54" s="117"/>
      <c r="H54" s="117"/>
      <c r="I54" s="120"/>
      <c r="J54" s="14"/>
      <c r="K54" s="123"/>
      <c r="L54" s="126"/>
      <c r="M54" s="128"/>
      <c r="N54" s="129"/>
      <c r="O54" s="35"/>
      <c r="P54" s="110"/>
      <c r="Q54" s="111"/>
      <c r="R54" s="19"/>
      <c r="S54" s="17"/>
      <c r="T54" s="20"/>
      <c r="U54" s="14"/>
      <c r="W54" s="14"/>
    </row>
    <row r="55" spans="1:23" s="9" customFormat="1" ht="27" customHeight="1">
      <c r="A55" s="104" t="s">
        <v>75</v>
      </c>
      <c r="B55" s="105"/>
      <c r="C55" s="132"/>
      <c r="D55" s="118"/>
      <c r="E55" s="118"/>
      <c r="F55" s="118"/>
      <c r="G55" s="118"/>
      <c r="H55" s="118"/>
      <c r="I55" s="121"/>
      <c r="J55" s="14"/>
      <c r="K55" s="124"/>
      <c r="L55" s="127"/>
      <c r="M55" s="128"/>
      <c r="N55" s="129"/>
      <c r="O55" s="35"/>
      <c r="P55" s="110"/>
      <c r="Q55" s="111"/>
      <c r="R55" s="19"/>
      <c r="S55" s="17"/>
      <c r="T55" s="20"/>
      <c r="U55" s="14"/>
      <c r="W55" s="14"/>
    </row>
    <row r="56" spans="1:23" s="9" customFormat="1" ht="27" customHeight="1">
      <c r="A56" s="104" t="s">
        <v>76</v>
      </c>
      <c r="B56" s="105"/>
      <c r="C56" s="48" t="s">
        <v>77</v>
      </c>
      <c r="D56" s="50"/>
      <c r="E56" s="51"/>
      <c r="F56" s="51"/>
      <c r="G56" s="51"/>
      <c r="H56" s="51"/>
      <c r="I56" s="42" t="str">
        <f t="shared" si="15"/>
        <v>◄</v>
      </c>
      <c r="J56" s="14"/>
      <c r="K56" s="43">
        <v>4</v>
      </c>
      <c r="L56" s="52">
        <f>SUM(N56)</f>
        <v>0</v>
      </c>
      <c r="M56" s="45">
        <f t="shared" si="16"/>
        <v>4</v>
      </c>
      <c r="N56" s="46">
        <f>(IF(F56&lt;&gt;"",1/3,0)+IF(G56&lt;&gt;"",2/3,0)+IF(H56&lt;&gt;"",1,0))*K$51*20*M56/SUM(M$52:M$60)</f>
        <v>0</v>
      </c>
      <c r="O56" s="35"/>
      <c r="P56" s="47">
        <f t="shared" ref="P56:P60" si="20">COUNTA(D56:H56)</f>
        <v>0</v>
      </c>
      <c r="Q56" s="36">
        <f t="shared" si="18"/>
        <v>0</v>
      </c>
      <c r="R56" s="19"/>
      <c r="S56" s="17"/>
      <c r="T56" s="20"/>
      <c r="U56" s="14"/>
      <c r="W56" s="14"/>
    </row>
    <row r="57" spans="1:23" s="9" customFormat="1" ht="27" customHeight="1">
      <c r="A57" s="112" t="s">
        <v>78</v>
      </c>
      <c r="B57" s="113"/>
      <c r="C57" s="39" t="s">
        <v>79</v>
      </c>
      <c r="D57" s="50"/>
      <c r="E57" s="51"/>
      <c r="F57" s="51"/>
      <c r="G57" s="51"/>
      <c r="H57" s="51"/>
      <c r="I57" s="42" t="str">
        <f t="shared" si="15"/>
        <v>◄</v>
      </c>
      <c r="J57" s="14"/>
      <c r="K57" s="43">
        <v>1</v>
      </c>
      <c r="L57" s="52">
        <f t="shared" si="19"/>
        <v>0</v>
      </c>
      <c r="M57" s="45">
        <f t="shared" si="16"/>
        <v>1</v>
      </c>
      <c r="N57" s="46">
        <f>(IF(F57&lt;&gt;"",1/3,0)+IF(G57&lt;&gt;"",2/3,0)+IF(H57&lt;&gt;"",1,0))*K$51*20*M57/SUM(M$52:M$60)</f>
        <v>0</v>
      </c>
      <c r="O57" s="35"/>
      <c r="P57" s="47">
        <f t="shared" si="20"/>
        <v>0</v>
      </c>
      <c r="Q57" s="36">
        <f t="shared" si="18"/>
        <v>0</v>
      </c>
      <c r="R57" s="19"/>
      <c r="S57" s="17"/>
      <c r="T57" s="20"/>
      <c r="U57" s="14"/>
      <c r="W57" s="14"/>
    </row>
    <row r="58" spans="1:23" s="9" customFormat="1" ht="27" customHeight="1">
      <c r="A58" s="114"/>
      <c r="B58" s="115"/>
      <c r="C58" s="48" t="s">
        <v>80</v>
      </c>
      <c r="D58" s="50"/>
      <c r="E58" s="51"/>
      <c r="F58" s="51"/>
      <c r="G58" s="51"/>
      <c r="H58" s="51"/>
      <c r="I58" s="42" t="str">
        <f t="shared" si="15"/>
        <v>◄</v>
      </c>
      <c r="J58" s="14"/>
      <c r="K58" s="43">
        <v>2</v>
      </c>
      <c r="L58" s="52">
        <f t="shared" si="19"/>
        <v>0</v>
      </c>
      <c r="M58" s="45">
        <f t="shared" si="16"/>
        <v>2</v>
      </c>
      <c r="N58" s="46">
        <f>(IF(F58&lt;&gt;"",1/3,0)+IF(G58&lt;&gt;"",2/3,0)+IF(H58&lt;&gt;"",1,0))*K$51*20*M58/SUM(M$52:M$60)</f>
        <v>0</v>
      </c>
      <c r="O58" s="35"/>
      <c r="P58" s="47">
        <f t="shared" si="20"/>
        <v>0</v>
      </c>
      <c r="Q58" s="36">
        <f t="shared" si="18"/>
        <v>0</v>
      </c>
      <c r="R58" s="19"/>
      <c r="S58" s="17"/>
      <c r="T58" s="20"/>
      <c r="U58" s="14"/>
      <c r="W58" s="14"/>
    </row>
    <row r="59" spans="1:23" s="9" customFormat="1" ht="27" customHeight="1">
      <c r="A59" s="104" t="s">
        <v>81</v>
      </c>
      <c r="B59" s="105"/>
      <c r="C59" s="39" t="s">
        <v>82</v>
      </c>
      <c r="D59" s="50"/>
      <c r="E59" s="51"/>
      <c r="F59" s="51"/>
      <c r="G59" s="51"/>
      <c r="H59" s="51"/>
      <c r="I59" s="42" t="str">
        <f t="shared" si="15"/>
        <v>◄</v>
      </c>
      <c r="J59" s="14"/>
      <c r="K59" s="43">
        <v>1</v>
      </c>
      <c r="L59" s="52">
        <f t="shared" si="19"/>
        <v>0</v>
      </c>
      <c r="M59" s="45">
        <f t="shared" si="16"/>
        <v>1</v>
      </c>
      <c r="N59" s="46">
        <f>(IF(F59&lt;&gt;"",1/3,0)+IF(G59&lt;&gt;"",2/3,0)+IF(H59&lt;&gt;"",1,0))*K$51*20*M59/SUM(M$52:M$60)</f>
        <v>0</v>
      </c>
      <c r="O59" s="35"/>
      <c r="P59" s="47">
        <f t="shared" si="20"/>
        <v>0</v>
      </c>
      <c r="Q59" s="36">
        <f t="shared" si="18"/>
        <v>0</v>
      </c>
      <c r="R59" s="19"/>
      <c r="S59" s="17"/>
      <c r="T59" s="20"/>
      <c r="U59" s="14"/>
      <c r="W59" s="14"/>
    </row>
    <row r="60" spans="1:23" s="9" customFormat="1" ht="27" customHeight="1">
      <c r="A60" s="104" t="s">
        <v>83</v>
      </c>
      <c r="B60" s="105"/>
      <c r="C60" s="48" t="s">
        <v>84</v>
      </c>
      <c r="D60" s="50"/>
      <c r="E60" s="51"/>
      <c r="F60" s="51"/>
      <c r="G60" s="51"/>
      <c r="H60" s="51"/>
      <c r="I60" s="42" t="str">
        <f t="shared" si="15"/>
        <v>◄</v>
      </c>
      <c r="J60" s="14"/>
      <c r="K60" s="43">
        <v>1</v>
      </c>
      <c r="L60" s="52">
        <f t="shared" si="19"/>
        <v>0</v>
      </c>
      <c r="M60" s="45">
        <f t="shared" si="16"/>
        <v>1</v>
      </c>
      <c r="N60" s="46">
        <f>(IF(F60&lt;&gt;"",1/3,0)+IF(G60&lt;&gt;"",2/3,0)+IF(H60&lt;&gt;"",1,0))*K$51*20*M60/SUM(M$52:M$60)</f>
        <v>0</v>
      </c>
      <c r="O60" s="35"/>
      <c r="P60" s="47">
        <f t="shared" si="20"/>
        <v>0</v>
      </c>
      <c r="Q60" s="36">
        <f t="shared" si="18"/>
        <v>0</v>
      </c>
      <c r="R60" s="19"/>
      <c r="S60" s="17"/>
      <c r="T60" s="20"/>
      <c r="U60" s="14"/>
      <c r="W60" s="14"/>
    </row>
    <row r="61" spans="1:23" s="9" customFormat="1" ht="15.75">
      <c r="A61" s="108" t="s">
        <v>85</v>
      </c>
      <c r="B61" s="108"/>
      <c r="C61" s="109"/>
      <c r="D61" s="108"/>
      <c r="E61" s="108"/>
      <c r="F61" s="108"/>
      <c r="G61" s="108"/>
      <c r="H61" s="108"/>
      <c r="I61" s="30"/>
      <c r="J61" s="14"/>
      <c r="K61" s="31">
        <v>0.05</v>
      </c>
      <c r="L61" s="32">
        <f>(SUM(L62:L65))</f>
        <v>0</v>
      </c>
      <c r="M61" s="33">
        <f>SUM(M62:M65)</f>
        <v>5</v>
      </c>
      <c r="N61" s="34">
        <f>SUM(N62:N65)</f>
        <v>0</v>
      </c>
      <c r="O61" s="35"/>
      <c r="P61" s="36"/>
      <c r="Q61" s="37"/>
      <c r="R61" s="19"/>
      <c r="S61" s="17"/>
      <c r="T61" s="20"/>
      <c r="U61" s="14"/>
    </row>
    <row r="62" spans="1:23" s="9" customFormat="1" ht="27" customHeight="1">
      <c r="A62" s="104" t="s">
        <v>86</v>
      </c>
      <c r="B62" s="105"/>
      <c r="C62" s="39" t="s">
        <v>87</v>
      </c>
      <c r="D62" s="50"/>
      <c r="E62" s="51"/>
      <c r="F62" s="51"/>
      <c r="G62" s="51"/>
      <c r="H62" s="51"/>
      <c r="I62" s="42" t="str">
        <f t="shared" ref="I62:I65" si="21">IF(P62&gt;1,"◄",(IF(P62&lt;1,"◄","")))</f>
        <v>◄</v>
      </c>
      <c r="J62" s="14"/>
      <c r="K62" s="43">
        <v>1</v>
      </c>
      <c r="L62" s="52">
        <f>SUM(N62)</f>
        <v>0</v>
      </c>
      <c r="M62" s="45">
        <f t="shared" ref="M62:M65" si="22">IF(D62&lt;&gt;"",0,K62)</f>
        <v>1</v>
      </c>
      <c r="N62" s="46">
        <f>(IF(F62&lt;&gt;"",1/3,0)+IF(G62&lt;&gt;"",2/3,0)+IF(H62&lt;&gt;"",1,0))*K$61*20*M62/SUM(M$62:M$65)</f>
        <v>0</v>
      </c>
      <c r="O62" s="35"/>
      <c r="P62" s="47">
        <f t="shared" ref="P62:P65" si="23">COUNTA(D62:H62)</f>
        <v>0</v>
      </c>
      <c r="Q62" s="36">
        <f t="shared" ref="Q62:Q65" si="24">COUNTBLANK(I62)</f>
        <v>0</v>
      </c>
      <c r="R62" s="19"/>
      <c r="S62" s="17"/>
      <c r="T62" s="20"/>
      <c r="U62" s="14"/>
    </row>
    <row r="63" spans="1:23" s="9" customFormat="1" ht="27" customHeight="1">
      <c r="A63" s="104" t="s">
        <v>88</v>
      </c>
      <c r="B63" s="105"/>
      <c r="C63" s="48" t="s">
        <v>89</v>
      </c>
      <c r="D63" s="40"/>
      <c r="E63" s="41"/>
      <c r="F63" s="41"/>
      <c r="G63" s="41"/>
      <c r="H63" s="41"/>
      <c r="I63" s="42" t="str">
        <f t="shared" si="21"/>
        <v>◄</v>
      </c>
      <c r="J63" s="14"/>
      <c r="K63" s="43">
        <v>2</v>
      </c>
      <c r="L63" s="52">
        <f t="shared" ref="L63:L65" si="25">SUM(N63)</f>
        <v>0</v>
      </c>
      <c r="M63" s="45">
        <f t="shared" si="22"/>
        <v>2</v>
      </c>
      <c r="N63" s="46">
        <f>(IF(F63&lt;&gt;"",1/3,0)+IF(G63&lt;&gt;"",2/3,0)+IF(H63&lt;&gt;"",1,0))*K$61*20*M63/SUM(M$62:M$65)</f>
        <v>0</v>
      </c>
      <c r="O63" s="35"/>
      <c r="P63" s="47">
        <f t="shared" si="23"/>
        <v>0</v>
      </c>
      <c r="Q63" s="36">
        <f t="shared" si="24"/>
        <v>0</v>
      </c>
      <c r="R63" s="19"/>
      <c r="S63" s="17"/>
      <c r="T63" s="20"/>
      <c r="U63" s="14"/>
    </row>
    <row r="64" spans="1:23" s="9" customFormat="1" ht="27" customHeight="1">
      <c r="A64" s="104" t="s">
        <v>90</v>
      </c>
      <c r="B64" s="105"/>
      <c r="C64" s="39" t="s">
        <v>91</v>
      </c>
      <c r="D64" s="40"/>
      <c r="E64" s="41"/>
      <c r="F64" s="41"/>
      <c r="G64" s="41"/>
      <c r="H64" s="41"/>
      <c r="I64" s="42" t="str">
        <f t="shared" si="21"/>
        <v>◄</v>
      </c>
      <c r="J64" s="14"/>
      <c r="K64" s="43">
        <v>1</v>
      </c>
      <c r="L64" s="52">
        <f t="shared" si="25"/>
        <v>0</v>
      </c>
      <c r="M64" s="45">
        <f t="shared" si="22"/>
        <v>1</v>
      </c>
      <c r="N64" s="46">
        <f>(IF(F64&lt;&gt;"",1/3,0)+IF(G64&lt;&gt;"",2/3,0)+IF(H64&lt;&gt;"",1,0))*K$61*20*M64/SUM(M$62:M$65)</f>
        <v>0</v>
      </c>
      <c r="O64" s="35"/>
      <c r="P64" s="47">
        <f t="shared" si="23"/>
        <v>0</v>
      </c>
      <c r="Q64" s="36">
        <f t="shared" si="24"/>
        <v>0</v>
      </c>
      <c r="R64" s="19"/>
      <c r="S64" s="17"/>
      <c r="T64" s="20"/>
      <c r="U64" s="14"/>
    </row>
    <row r="65" spans="1:21" s="9" customFormat="1" ht="27" customHeight="1">
      <c r="A65" s="104" t="s">
        <v>92</v>
      </c>
      <c r="B65" s="105"/>
      <c r="C65" s="48" t="s">
        <v>93</v>
      </c>
      <c r="D65" s="40"/>
      <c r="E65" s="41"/>
      <c r="F65" s="41"/>
      <c r="G65" s="41"/>
      <c r="H65" s="41"/>
      <c r="I65" s="42" t="str">
        <f t="shared" si="21"/>
        <v>◄</v>
      </c>
      <c r="J65" s="14"/>
      <c r="K65" s="43">
        <v>1</v>
      </c>
      <c r="L65" s="52">
        <f t="shared" si="25"/>
        <v>0</v>
      </c>
      <c r="M65" s="45">
        <f t="shared" si="22"/>
        <v>1</v>
      </c>
      <c r="N65" s="46">
        <f>(IF(F65&lt;&gt;"",1/3,0)+IF(G65&lt;&gt;"",2/3,0)+IF(H65&lt;&gt;"",1,0))*K$61*20*M65/SUM(M$62:M$65)</f>
        <v>0</v>
      </c>
      <c r="O65" s="35"/>
      <c r="P65" s="47">
        <f t="shared" si="23"/>
        <v>0</v>
      </c>
      <c r="Q65" s="36">
        <f t="shared" si="24"/>
        <v>0</v>
      </c>
      <c r="R65" s="19"/>
      <c r="S65" s="17"/>
      <c r="T65" s="20"/>
      <c r="U65" s="14"/>
    </row>
    <row r="66" spans="1:21" s="9" customFormat="1">
      <c r="A66" s="106" t="s">
        <v>94</v>
      </c>
      <c r="B66" s="106"/>
      <c r="D66" s="56" t="s">
        <v>95</v>
      </c>
      <c r="F66" s="100">
        <f>M21/SUM(K22:K30)</f>
        <v>1</v>
      </c>
      <c r="G66" s="100"/>
      <c r="H66" s="100"/>
      <c r="I66" s="100"/>
      <c r="J66" s="57"/>
      <c r="K66" s="3"/>
      <c r="L66" s="58"/>
      <c r="M66" s="16"/>
      <c r="N66" s="17"/>
      <c r="O66" s="18"/>
      <c r="P66" s="18"/>
      <c r="Q66" s="19"/>
      <c r="R66" s="19"/>
      <c r="S66" s="17"/>
      <c r="T66" s="17"/>
      <c r="U66" s="14"/>
    </row>
    <row r="67" spans="1:21" s="9" customFormat="1" ht="12.75" customHeight="1">
      <c r="A67" s="99" t="s">
        <v>96</v>
      </c>
      <c r="B67" s="99"/>
      <c r="D67" s="56" t="s">
        <v>97</v>
      </c>
      <c r="F67" s="100">
        <f>M31/SUM(K32:K37)</f>
        <v>1</v>
      </c>
      <c r="G67" s="100"/>
      <c r="H67" s="100"/>
      <c r="I67" s="100"/>
      <c r="J67" s="107"/>
      <c r="K67" s="3"/>
      <c r="L67" s="11"/>
      <c r="M67" s="16"/>
      <c r="N67" s="17"/>
      <c r="O67" s="18"/>
      <c r="P67" s="59"/>
      <c r="Q67" s="19"/>
      <c r="R67" s="19"/>
      <c r="S67" s="60"/>
      <c r="T67" s="17"/>
      <c r="U67" s="14"/>
    </row>
    <row r="68" spans="1:21" s="9" customFormat="1" ht="12.75" customHeight="1">
      <c r="A68" s="99" t="s">
        <v>98</v>
      </c>
      <c r="B68" s="99"/>
      <c r="D68" s="56" t="s">
        <v>99</v>
      </c>
      <c r="F68" s="100">
        <f>M38/SUM(K39:K50)</f>
        <v>1</v>
      </c>
      <c r="G68" s="100"/>
      <c r="H68" s="100"/>
      <c r="I68" s="100"/>
      <c r="J68" s="107"/>
      <c r="K68" s="3"/>
      <c r="L68" s="11"/>
      <c r="M68" s="16"/>
      <c r="N68" s="17"/>
      <c r="O68" s="18"/>
      <c r="P68" s="59"/>
      <c r="Q68" s="19"/>
      <c r="R68" s="19"/>
      <c r="S68" s="60"/>
      <c r="T68" s="17"/>
      <c r="U68" s="14"/>
    </row>
    <row r="69" spans="1:21" s="9" customFormat="1" ht="12.75" customHeight="1">
      <c r="A69" s="99" t="s">
        <v>100</v>
      </c>
      <c r="B69" s="99"/>
      <c r="D69" s="56" t="s">
        <v>101</v>
      </c>
      <c r="F69" s="100">
        <f>M51/SUM(K52:K60)</f>
        <v>1</v>
      </c>
      <c r="G69" s="100"/>
      <c r="H69" s="100"/>
      <c r="I69" s="100"/>
      <c r="J69" s="107"/>
      <c r="K69" s="3"/>
      <c r="L69" s="11"/>
      <c r="M69" s="16"/>
      <c r="N69" s="17"/>
      <c r="O69" s="18"/>
      <c r="P69" s="59"/>
      <c r="Q69" s="19"/>
      <c r="R69" s="19"/>
      <c r="S69" s="60"/>
      <c r="T69" s="17"/>
      <c r="U69" s="14"/>
    </row>
    <row r="70" spans="1:21" s="9" customFormat="1">
      <c r="A70" s="99" t="s">
        <v>102</v>
      </c>
      <c r="B70" s="99"/>
      <c r="D70" s="56" t="s">
        <v>103</v>
      </c>
      <c r="F70" s="100">
        <f>M61/SUM(K62:K65)</f>
        <v>1</v>
      </c>
      <c r="G70" s="100"/>
      <c r="H70" s="100"/>
      <c r="I70" s="100"/>
      <c r="J70" s="107"/>
      <c r="K70" s="3"/>
      <c r="L70" s="11"/>
      <c r="M70" s="16"/>
      <c r="N70" s="17"/>
      <c r="O70" s="18"/>
      <c r="P70" s="18"/>
      <c r="Q70" s="19"/>
      <c r="R70" s="19"/>
      <c r="S70" s="60"/>
      <c r="T70" s="17"/>
      <c r="U70" s="14"/>
    </row>
    <row r="71" spans="1:21" s="9" customFormat="1" ht="15.75">
      <c r="A71" s="14"/>
      <c r="B71" s="61"/>
      <c r="D71" s="62" t="s">
        <v>104</v>
      </c>
      <c r="F71" s="101" t="str">
        <f>IF(OR(R21=0,F66&lt;0.75,F67&lt;0.75,F68&lt;0.75,F69&lt;0.5,F70&lt;0.5),"!",(L31+L38+L21+L51+L61))</f>
        <v>!</v>
      </c>
      <c r="G71" s="101"/>
      <c r="H71" s="102" t="s">
        <v>105</v>
      </c>
      <c r="I71" s="102"/>
      <c r="J71" s="107"/>
      <c r="K71" s="3"/>
      <c r="L71" s="11"/>
      <c r="M71" s="16"/>
      <c r="N71" s="17"/>
      <c r="O71" s="18"/>
      <c r="P71" s="18"/>
      <c r="Q71" s="19"/>
      <c r="R71" s="19"/>
      <c r="S71" s="60"/>
      <c r="T71" s="17"/>
      <c r="U71" s="14"/>
    </row>
    <row r="72" spans="1:21" s="9" customFormat="1" ht="18.75" customHeight="1">
      <c r="A72" s="14"/>
      <c r="B72" s="61"/>
      <c r="D72" s="62" t="s">
        <v>106</v>
      </c>
      <c r="F72" s="77"/>
      <c r="G72" s="77"/>
      <c r="H72" s="103" t="s">
        <v>107</v>
      </c>
      <c r="I72" s="103"/>
      <c r="J72" s="107"/>
      <c r="K72" s="3"/>
      <c r="L72" s="17"/>
      <c r="M72" s="16"/>
      <c r="N72" s="17"/>
      <c r="O72" s="18"/>
      <c r="P72" s="18"/>
      <c r="Q72" s="19"/>
      <c r="R72" s="19"/>
      <c r="S72" s="60"/>
      <c r="T72" s="17"/>
      <c r="U72" s="14"/>
    </row>
    <row r="73" spans="1:21" s="9" customFormat="1" ht="18.75" customHeight="1">
      <c r="A73" s="85" t="s">
        <v>108</v>
      </c>
      <c r="B73" s="85"/>
      <c r="C73" s="85"/>
      <c r="D73" s="85"/>
      <c r="E73" s="85"/>
      <c r="F73" s="85"/>
      <c r="G73" s="85"/>
      <c r="H73" s="85"/>
      <c r="I73" s="85"/>
      <c r="J73" s="63"/>
      <c r="K73" s="3"/>
      <c r="L73" s="17"/>
      <c r="M73" s="10"/>
      <c r="N73" s="11"/>
      <c r="O73" s="12"/>
      <c r="P73" s="12"/>
      <c r="Q73" s="13"/>
      <c r="R73" s="13"/>
      <c r="S73" s="64"/>
      <c r="T73" s="11"/>
      <c r="U73" s="14"/>
    </row>
    <row r="74" spans="1:21" s="9" customFormat="1">
      <c r="A74" s="86" t="s">
        <v>109</v>
      </c>
      <c r="B74" s="86"/>
      <c r="C74" s="86"/>
      <c r="D74" s="86"/>
      <c r="E74" s="86"/>
      <c r="F74" s="86"/>
      <c r="G74" s="86"/>
      <c r="H74" s="86"/>
      <c r="I74" s="86"/>
      <c r="J74" s="57"/>
      <c r="K74" s="3"/>
      <c r="L74" s="17"/>
      <c r="M74" s="10"/>
      <c r="N74" s="11"/>
      <c r="O74" s="12"/>
      <c r="P74" s="12"/>
      <c r="Q74" s="13"/>
      <c r="R74" s="13"/>
      <c r="S74" s="64"/>
      <c r="T74" s="11"/>
      <c r="U74" s="14"/>
    </row>
    <row r="75" spans="1:21" s="9" customFormat="1" ht="13.5" thickBot="1">
      <c r="I75" s="65"/>
      <c r="J75" s="66"/>
      <c r="K75" s="3"/>
      <c r="L75" s="17"/>
      <c r="M75" s="10"/>
      <c r="N75" s="11"/>
      <c r="O75" s="12"/>
      <c r="P75" s="12"/>
      <c r="Q75" s="13"/>
      <c r="R75" s="13"/>
      <c r="S75" s="64"/>
      <c r="T75" s="11"/>
      <c r="U75" s="14"/>
    </row>
    <row r="76" spans="1:21" s="9" customFormat="1" ht="15" customHeight="1">
      <c r="A76" s="87" t="s">
        <v>110</v>
      </c>
      <c r="B76" s="88"/>
      <c r="C76" s="89" t="str">
        <f>(IF(Q67&gt;0,"Attention erreur de saisie ! Voir ci-dessus",""))</f>
        <v/>
      </c>
      <c r="D76" s="89"/>
      <c r="E76" s="89"/>
      <c r="F76" s="89"/>
      <c r="G76" s="89"/>
      <c r="H76" s="90"/>
      <c r="I76" s="67"/>
      <c r="J76" s="57"/>
      <c r="K76" s="3"/>
      <c r="L76" s="17"/>
      <c r="M76" s="10"/>
      <c r="N76" s="11"/>
      <c r="O76" s="12"/>
      <c r="P76" s="12"/>
      <c r="Q76" s="13"/>
      <c r="R76" s="13"/>
      <c r="S76" s="64"/>
      <c r="T76" s="11"/>
      <c r="U76" s="14"/>
    </row>
    <row r="77" spans="1:21" s="9" customFormat="1" ht="125.25" customHeight="1" thickBot="1">
      <c r="A77" s="91"/>
      <c r="B77" s="92"/>
      <c r="C77" s="92"/>
      <c r="D77" s="92"/>
      <c r="E77" s="92"/>
      <c r="F77" s="92"/>
      <c r="G77" s="92"/>
      <c r="H77" s="93"/>
      <c r="I77" s="68"/>
      <c r="J77" s="57"/>
      <c r="K77" s="3"/>
      <c r="L77" s="17"/>
      <c r="M77" s="16"/>
      <c r="N77" s="17"/>
      <c r="O77" s="18"/>
      <c r="P77" s="18"/>
      <c r="Q77" s="19"/>
      <c r="R77" s="19"/>
      <c r="S77" s="60"/>
      <c r="T77" s="17"/>
    </row>
    <row r="78" spans="1:21" s="9" customFormat="1" ht="7.5" customHeight="1" thickBot="1">
      <c r="A78" s="69"/>
      <c r="B78" s="69"/>
      <c r="C78" s="69"/>
      <c r="D78" s="70"/>
      <c r="E78" s="70"/>
      <c r="F78" s="70"/>
      <c r="G78" s="70"/>
      <c r="H78" s="70"/>
      <c r="I78" s="68"/>
      <c r="J78" s="57"/>
      <c r="K78" s="3"/>
      <c r="L78" s="4"/>
      <c r="M78" s="5"/>
      <c r="N78" s="4"/>
      <c r="O78" s="6"/>
      <c r="P78" s="6"/>
      <c r="Q78" s="7"/>
      <c r="R78" s="7"/>
      <c r="S78" s="4"/>
      <c r="T78" s="8"/>
    </row>
    <row r="79" spans="1:21" s="9" customFormat="1" ht="12.75" customHeight="1">
      <c r="A79" s="94" t="s">
        <v>111</v>
      </c>
      <c r="B79" s="95"/>
      <c r="C79" s="71" t="s">
        <v>112</v>
      </c>
      <c r="D79" s="72"/>
      <c r="E79" s="96" t="s">
        <v>113</v>
      </c>
      <c r="F79" s="97"/>
      <c r="G79" s="97"/>
      <c r="H79" s="98"/>
      <c r="I79" s="14"/>
      <c r="J79" s="57"/>
      <c r="K79" s="3"/>
      <c r="L79" s="4"/>
      <c r="M79" s="5"/>
      <c r="N79" s="4"/>
      <c r="O79" s="6"/>
      <c r="P79" s="6"/>
      <c r="Q79" s="7"/>
      <c r="R79" s="7"/>
      <c r="S79" s="4"/>
      <c r="T79" s="8"/>
    </row>
    <row r="80" spans="1:21" s="9" customFormat="1" ht="50.1" customHeight="1" thickBot="1">
      <c r="A80" s="76"/>
      <c r="B80" s="77"/>
      <c r="C80" s="73"/>
      <c r="D80" s="74"/>
      <c r="E80" s="78"/>
      <c r="F80" s="79"/>
      <c r="G80" s="79"/>
      <c r="H80" s="80"/>
      <c r="I80" s="1"/>
      <c r="J80" s="57"/>
      <c r="K80" s="3"/>
      <c r="L80" s="4"/>
      <c r="M80" s="5"/>
      <c r="N80" s="4"/>
      <c r="O80" s="6"/>
      <c r="P80" s="6"/>
      <c r="Q80" s="7"/>
      <c r="R80" s="7"/>
      <c r="S80" s="4"/>
      <c r="T80" s="8"/>
    </row>
    <row r="81" spans="1:20" s="9" customFormat="1" ht="50.1" customHeight="1">
      <c r="A81" s="76"/>
      <c r="B81" s="77"/>
      <c r="C81" s="73"/>
      <c r="D81" s="74"/>
      <c r="E81" s="11"/>
      <c r="F81" s="11"/>
      <c r="G81" s="11"/>
      <c r="H81" s="11"/>
      <c r="I81" s="1"/>
      <c r="J81" s="57"/>
      <c r="K81" s="3"/>
      <c r="L81" s="4"/>
      <c r="M81" s="5"/>
      <c r="N81" s="4"/>
      <c r="O81" s="6"/>
      <c r="P81" s="6"/>
      <c r="Q81" s="7"/>
      <c r="R81" s="7"/>
      <c r="S81" s="4"/>
      <c r="T81" s="8"/>
    </row>
    <row r="82" spans="1:20" s="9" customFormat="1" ht="50.1" customHeight="1">
      <c r="A82" s="76"/>
      <c r="B82" s="77"/>
      <c r="C82" s="73"/>
      <c r="D82" s="74"/>
      <c r="E82" s="11"/>
      <c r="F82" s="11"/>
      <c r="G82" s="11"/>
      <c r="H82" s="11"/>
      <c r="I82" s="1"/>
      <c r="J82" s="57"/>
      <c r="K82" s="3"/>
      <c r="L82" s="4"/>
      <c r="M82" s="5"/>
      <c r="N82" s="4"/>
      <c r="O82" s="6"/>
      <c r="P82" s="6"/>
      <c r="Q82" s="7"/>
      <c r="R82" s="7"/>
      <c r="S82" s="4"/>
      <c r="T82" s="8"/>
    </row>
    <row r="83" spans="1:20" s="9" customFormat="1" ht="50.1" customHeight="1" thickBot="1">
      <c r="A83" s="81"/>
      <c r="B83" s="82"/>
      <c r="C83" s="75"/>
      <c r="D83" s="74"/>
      <c r="E83" s="83">
        <f ca="1">TODAY()</f>
        <v>42043</v>
      </c>
      <c r="F83" s="84"/>
      <c r="G83" s="84"/>
      <c r="H83" s="84"/>
      <c r="I83" s="1"/>
      <c r="J83" s="57"/>
      <c r="K83" s="3"/>
      <c r="L83" s="4"/>
      <c r="M83" s="5"/>
      <c r="N83" s="4"/>
      <c r="O83" s="6"/>
      <c r="P83" s="6"/>
      <c r="Q83" s="7"/>
      <c r="R83" s="7"/>
      <c r="S83" s="4"/>
      <c r="T83" s="8"/>
    </row>
    <row r="84" spans="1:20" s="9" customFormat="1">
      <c r="A84" s="14"/>
      <c r="B84" s="61"/>
      <c r="C84" s="14"/>
      <c r="D84" s="11"/>
      <c r="E84" s="11"/>
      <c r="F84" s="11"/>
      <c r="G84" s="11"/>
      <c r="H84" s="11"/>
      <c r="I84" s="1"/>
      <c r="J84" s="57"/>
      <c r="K84" s="3"/>
      <c r="L84" s="4"/>
      <c r="M84" s="5"/>
      <c r="N84" s="4"/>
      <c r="O84" s="6"/>
      <c r="P84" s="6"/>
      <c r="Q84" s="7"/>
      <c r="R84" s="7"/>
      <c r="S84" s="4"/>
      <c r="T84" s="8"/>
    </row>
    <row r="85" spans="1:20" s="9" customFormat="1">
      <c r="A85" s="14"/>
      <c r="B85" s="61"/>
      <c r="C85" s="14"/>
      <c r="D85" s="11"/>
      <c r="E85" s="11"/>
      <c r="F85" s="11"/>
      <c r="G85" s="11"/>
      <c r="H85" s="11"/>
      <c r="I85" s="1"/>
      <c r="J85" s="57"/>
      <c r="K85" s="3"/>
      <c r="L85" s="4"/>
      <c r="M85" s="5"/>
      <c r="N85" s="4"/>
      <c r="O85" s="6"/>
      <c r="P85" s="6"/>
      <c r="Q85" s="7"/>
      <c r="R85" s="7"/>
      <c r="S85" s="4"/>
      <c r="T85" s="8"/>
    </row>
    <row r="86" spans="1:20" s="9" customFormat="1">
      <c r="A86" s="14"/>
      <c r="B86" s="61"/>
      <c r="C86" s="14"/>
      <c r="D86" s="11"/>
      <c r="E86" s="11"/>
      <c r="F86" s="11"/>
      <c r="G86" s="11"/>
      <c r="H86" s="11"/>
      <c r="I86" s="1"/>
      <c r="J86" s="57"/>
      <c r="K86" s="3"/>
      <c r="L86" s="4"/>
      <c r="M86" s="5"/>
      <c r="N86" s="4"/>
      <c r="O86" s="6"/>
      <c r="P86" s="6"/>
      <c r="Q86" s="7"/>
      <c r="R86" s="7"/>
      <c r="S86" s="4"/>
      <c r="T86" s="8"/>
    </row>
  </sheetData>
  <sheetProtection password="D864" sheet="1" objects="1" scenarios="1"/>
  <mergeCells count="142">
    <mergeCell ref="A1:H1"/>
    <mergeCell ref="A2:B2"/>
    <mergeCell ref="C2:H2"/>
    <mergeCell ref="A3:B3"/>
    <mergeCell ref="C3:H3"/>
    <mergeCell ref="A4:B4"/>
    <mergeCell ref="C4:H4"/>
    <mergeCell ref="A8:B8"/>
    <mergeCell ref="C8:H8"/>
    <mergeCell ref="A9:B9"/>
    <mergeCell ref="C9:H9"/>
    <mergeCell ref="A10:H10"/>
    <mergeCell ref="A11:H11"/>
    <mergeCell ref="A5:B5"/>
    <mergeCell ref="C5:H5"/>
    <mergeCell ref="A6:B6"/>
    <mergeCell ref="C6:H6"/>
    <mergeCell ref="A7:B7"/>
    <mergeCell ref="C7:H7"/>
    <mergeCell ref="A12:H18"/>
    <mergeCell ref="J19:K19"/>
    <mergeCell ref="A20:B20"/>
    <mergeCell ref="A21:H21"/>
    <mergeCell ref="A22:B22"/>
    <mergeCell ref="A23:B23"/>
    <mergeCell ref="C23:C24"/>
    <mergeCell ref="D23:D24"/>
    <mergeCell ref="E23:E24"/>
    <mergeCell ref="F23:F24"/>
    <mergeCell ref="N23:N24"/>
    <mergeCell ref="P23:P24"/>
    <mergeCell ref="Q23:Q24"/>
    <mergeCell ref="A24:B24"/>
    <mergeCell ref="A25:B26"/>
    <mergeCell ref="A27:B28"/>
    <mergeCell ref="G23:G24"/>
    <mergeCell ref="H23:H24"/>
    <mergeCell ref="I23:I24"/>
    <mergeCell ref="K23:K24"/>
    <mergeCell ref="L23:L24"/>
    <mergeCell ref="M23:M24"/>
    <mergeCell ref="A29:B29"/>
    <mergeCell ref="A30:B30"/>
    <mergeCell ref="A31:H31"/>
    <mergeCell ref="A32:B32"/>
    <mergeCell ref="A33:B33"/>
    <mergeCell ref="A34:B34"/>
    <mergeCell ref="C34:C36"/>
    <mergeCell ref="D34:D36"/>
    <mergeCell ref="E34:E36"/>
    <mergeCell ref="F34:F36"/>
    <mergeCell ref="P34:P36"/>
    <mergeCell ref="Q34:Q36"/>
    <mergeCell ref="A35:B35"/>
    <mergeCell ref="A36:B36"/>
    <mergeCell ref="A37:B37"/>
    <mergeCell ref="G34:G36"/>
    <mergeCell ref="H34:H36"/>
    <mergeCell ref="I34:I36"/>
    <mergeCell ref="K34:K36"/>
    <mergeCell ref="L34:L36"/>
    <mergeCell ref="M34:M36"/>
    <mergeCell ref="A38:H38"/>
    <mergeCell ref="A39:B39"/>
    <mergeCell ref="A40:B40"/>
    <mergeCell ref="D40:D43"/>
    <mergeCell ref="E40:E43"/>
    <mergeCell ref="F40:F43"/>
    <mergeCell ref="G40:G43"/>
    <mergeCell ref="H40:H43"/>
    <mergeCell ref="N34:N36"/>
    <mergeCell ref="A47:B47"/>
    <mergeCell ref="A48:B48"/>
    <mergeCell ref="A49:B49"/>
    <mergeCell ref="A50:B50"/>
    <mergeCell ref="A51:H51"/>
    <mergeCell ref="A52:B52"/>
    <mergeCell ref="Q40:Q43"/>
    <mergeCell ref="A41:B41"/>
    <mergeCell ref="A42:B43"/>
    <mergeCell ref="A44:B44"/>
    <mergeCell ref="A45:B45"/>
    <mergeCell ref="A46:B46"/>
    <mergeCell ref="I40:I43"/>
    <mergeCell ref="K40:K43"/>
    <mergeCell ref="L40:L43"/>
    <mergeCell ref="M40:M43"/>
    <mergeCell ref="N40:N43"/>
    <mergeCell ref="P40:P43"/>
    <mergeCell ref="P53:P55"/>
    <mergeCell ref="Q53:Q55"/>
    <mergeCell ref="A54:B54"/>
    <mergeCell ref="A55:B55"/>
    <mergeCell ref="A56:B56"/>
    <mergeCell ref="A57:B58"/>
    <mergeCell ref="H53:H55"/>
    <mergeCell ref="I53:I55"/>
    <mergeCell ref="K53:K55"/>
    <mergeCell ref="L53:L55"/>
    <mergeCell ref="M53:M55"/>
    <mergeCell ref="N53:N55"/>
    <mergeCell ref="A53:B53"/>
    <mergeCell ref="C53:C55"/>
    <mergeCell ref="D53:D55"/>
    <mergeCell ref="E53:E55"/>
    <mergeCell ref="F53:F55"/>
    <mergeCell ref="G53:G55"/>
    <mergeCell ref="J67:J72"/>
    <mergeCell ref="A68:B68"/>
    <mergeCell ref="F68:I68"/>
    <mergeCell ref="A69:B69"/>
    <mergeCell ref="F69:I69"/>
    <mergeCell ref="A59:B59"/>
    <mergeCell ref="A60:B60"/>
    <mergeCell ref="A61:H61"/>
    <mergeCell ref="A62:B62"/>
    <mergeCell ref="A63:B63"/>
    <mergeCell ref="A64:B64"/>
    <mergeCell ref="A70:B70"/>
    <mergeCell ref="F70:I70"/>
    <mergeCell ref="F71:G71"/>
    <mergeCell ref="H71:I71"/>
    <mergeCell ref="F72:G72"/>
    <mergeCell ref="H72:I72"/>
    <mergeCell ref="A65:B65"/>
    <mergeCell ref="A66:B66"/>
    <mergeCell ref="F66:I66"/>
    <mergeCell ref="A67:B67"/>
    <mergeCell ref="F67:I67"/>
    <mergeCell ref="A80:B80"/>
    <mergeCell ref="E80:H80"/>
    <mergeCell ref="A81:B81"/>
    <mergeCell ref="A82:B82"/>
    <mergeCell ref="A83:B83"/>
    <mergeCell ref="E83:H83"/>
    <mergeCell ref="A73:I73"/>
    <mergeCell ref="A74:I74"/>
    <mergeCell ref="A76:B76"/>
    <mergeCell ref="C76:H76"/>
    <mergeCell ref="A77:H77"/>
    <mergeCell ref="A79:B79"/>
    <mergeCell ref="E79:H79"/>
  </mergeCells>
  <conditionalFormatting sqref="E80 A77 A80:A83 F72 C8:C9 A12">
    <cfRule type="cellIs" dxfId="3" priority="4" stopIfTrue="1" operator="equal">
      <formula>$D$16</formula>
    </cfRule>
  </conditionalFormatting>
  <conditionalFormatting sqref="F66:F67 F70">
    <cfRule type="cellIs" dxfId="2" priority="3" stopIfTrue="1" operator="lessThan">
      <formula>0.75</formula>
    </cfRule>
  </conditionalFormatting>
  <conditionalFormatting sqref="F68">
    <cfRule type="cellIs" dxfId="1" priority="2" stopIfTrue="1" operator="lessThan">
      <formula>0.75</formula>
    </cfRule>
  </conditionalFormatting>
  <conditionalFormatting sqref="F69">
    <cfRule type="cellIs" dxfId="0" priority="1" stopIfTrue="1" operator="lessThan">
      <formula>0.75</formula>
    </cfRule>
  </conditionalFormatting>
  <printOptions horizontalCentered="1" verticalCentered="1"/>
  <pageMargins left="0.27559055118110237" right="0.19685039370078741" top="0.15" bottom="0.12" header="0.15748031496062992" footer="0.12"/>
  <pageSetup paperSize="8" scale="76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BTS E5</vt:lpstr>
      <vt:lpstr>Feuil1</vt:lpstr>
      <vt:lpstr>Feuil2</vt:lpstr>
      <vt:lpstr>Feuil3</vt:lpstr>
      <vt:lpstr>'BTS E5'!Zone_d_impression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fbacon</dc:creator>
  <cp:lastModifiedBy>fbacon</cp:lastModifiedBy>
  <dcterms:created xsi:type="dcterms:W3CDTF">2015-02-08T11:11:12Z</dcterms:created>
  <dcterms:modified xsi:type="dcterms:W3CDTF">2015-02-08T11:24:54Z</dcterms:modified>
</cp:coreProperties>
</file>