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ADINE\BTS AERO\Aéro 2021\Circulaire\"/>
    </mc:Choice>
  </mc:AlternateContent>
  <bookViews>
    <workbookView xWindow="0" yWindow="0" windowWidth="28800" windowHeight="12000"/>
  </bookViews>
  <sheets>
    <sheet name="BTS E62M" sheetId="4" r:id="rId1"/>
    <sheet name="BTS E62D" sheetId="5" r:id="rId2"/>
    <sheet name="Feuil1" sheetId="1" r:id="rId3"/>
    <sheet name="Feuil2" sheetId="2" r:id="rId4"/>
    <sheet name="Feuil3" sheetId="3" r:id="rId5"/>
  </sheets>
  <definedNames>
    <definedName name="_xlnm.Print_Area" localSheetId="1">'BTS E62D'!$A$1:$I$109</definedName>
    <definedName name="_xlnm.Print_Area" localSheetId="0">'BTS E62M'!$A$1:$I$113</definedName>
  </definedNames>
  <calcPr calcId="162913"/>
</workbook>
</file>

<file path=xl/calcChain.xml><?xml version="1.0" encoding="utf-8"?>
<calcChain xmlns="http://schemas.openxmlformats.org/spreadsheetml/2006/main">
  <c r="E109" i="5" l="1"/>
  <c r="C102" i="5"/>
  <c r="P93" i="5"/>
  <c r="I93" i="5" s="1"/>
  <c r="Q93" i="5" s="1"/>
  <c r="M93" i="5"/>
  <c r="P92" i="5"/>
  <c r="I92" i="5" s="1"/>
  <c r="Q92" i="5" s="1"/>
  <c r="M92" i="5"/>
  <c r="P91" i="5"/>
  <c r="I91" i="5" s="1"/>
  <c r="Q91" i="5" s="1"/>
  <c r="M91" i="5"/>
  <c r="P90" i="5"/>
  <c r="I90" i="5" s="1"/>
  <c r="Q90" i="5" s="1"/>
  <c r="M90" i="5"/>
  <c r="P86" i="5"/>
  <c r="I86" i="5" s="1"/>
  <c r="Q86" i="5" s="1"/>
  <c r="M86" i="5"/>
  <c r="P85" i="5"/>
  <c r="I85" i="5" s="1"/>
  <c r="Q85" i="5" s="1"/>
  <c r="M85" i="5"/>
  <c r="P84" i="5"/>
  <c r="I84" i="5" s="1"/>
  <c r="Q84" i="5" s="1"/>
  <c r="M84" i="5"/>
  <c r="P83" i="5"/>
  <c r="I83" i="5" s="1"/>
  <c r="Q83" i="5" s="1"/>
  <c r="M83" i="5"/>
  <c r="P82" i="5"/>
  <c r="I82" i="5" s="1"/>
  <c r="Q82" i="5" s="1"/>
  <c r="M82" i="5"/>
  <c r="P81" i="5"/>
  <c r="I81" i="5" s="1"/>
  <c r="Q81" i="5" s="1"/>
  <c r="M81" i="5"/>
  <c r="N81" i="5" s="1"/>
  <c r="L81" i="5" s="1"/>
  <c r="P80" i="5"/>
  <c r="I80" i="5" s="1"/>
  <c r="Q80" i="5" s="1"/>
  <c r="M80" i="5"/>
  <c r="P76" i="5"/>
  <c r="I76" i="5" s="1"/>
  <c r="Q76" i="5" s="1"/>
  <c r="M76" i="5"/>
  <c r="P75" i="5"/>
  <c r="I75" i="5" s="1"/>
  <c r="Q75" i="5" s="1"/>
  <c r="M75" i="5"/>
  <c r="P74" i="5"/>
  <c r="I74" i="5" s="1"/>
  <c r="Q74" i="5" s="1"/>
  <c r="M74" i="5"/>
  <c r="P73" i="5"/>
  <c r="M73" i="5"/>
  <c r="I73" i="5"/>
  <c r="Q73" i="5" s="1"/>
  <c r="Q72" i="5"/>
  <c r="P72" i="5"/>
  <c r="M72" i="5"/>
  <c r="I72" i="5"/>
  <c r="P71" i="5"/>
  <c r="I71" i="5" s="1"/>
  <c r="Q71" i="5" s="1"/>
  <c r="M71" i="5"/>
  <c r="P70" i="5"/>
  <c r="I70" i="5" s="1"/>
  <c r="Q70" i="5" s="1"/>
  <c r="M70" i="5"/>
  <c r="P62" i="5"/>
  <c r="I62" i="5" s="1"/>
  <c r="Q62" i="5" s="1"/>
  <c r="M62" i="5"/>
  <c r="P61" i="5"/>
  <c r="I61" i="5" s="1"/>
  <c r="Q61" i="5" s="1"/>
  <c r="M61" i="5"/>
  <c r="P60" i="5"/>
  <c r="I60" i="5" s="1"/>
  <c r="Q60" i="5" s="1"/>
  <c r="M60" i="5"/>
  <c r="P59" i="5"/>
  <c r="I59" i="5" s="1"/>
  <c r="Q59" i="5" s="1"/>
  <c r="M59" i="5"/>
  <c r="P58" i="5"/>
  <c r="M58" i="5"/>
  <c r="I58" i="5"/>
  <c r="Q58" i="5" s="1"/>
  <c r="P57" i="5"/>
  <c r="I57" i="5" s="1"/>
  <c r="Q57" i="5" s="1"/>
  <c r="M57" i="5"/>
  <c r="P56" i="5"/>
  <c r="I56" i="5" s="1"/>
  <c r="Q56" i="5" s="1"/>
  <c r="M56" i="5"/>
  <c r="P55" i="5"/>
  <c r="I55" i="5" s="1"/>
  <c r="Q55" i="5" s="1"/>
  <c r="M55" i="5"/>
  <c r="P54" i="5"/>
  <c r="I54" i="5" s="1"/>
  <c r="Q54" i="5" s="1"/>
  <c r="M54" i="5"/>
  <c r="P52" i="5"/>
  <c r="M52" i="5"/>
  <c r="I52" i="5"/>
  <c r="Q52" i="5" s="1"/>
  <c r="Q51" i="5"/>
  <c r="P51" i="5"/>
  <c r="M51" i="5"/>
  <c r="I51" i="5"/>
  <c r="P47" i="5"/>
  <c r="I47" i="5" s="1"/>
  <c r="Q47" i="5" s="1"/>
  <c r="M47" i="5"/>
  <c r="P46" i="5"/>
  <c r="I46" i="5" s="1"/>
  <c r="Q46" i="5" s="1"/>
  <c r="M46" i="5"/>
  <c r="P45" i="5"/>
  <c r="M45" i="5"/>
  <c r="I45" i="5"/>
  <c r="Q45" i="5" s="1"/>
  <c r="P44" i="5"/>
  <c r="I44" i="5" s="1"/>
  <c r="Q44" i="5" s="1"/>
  <c r="M44" i="5"/>
  <c r="P43" i="5"/>
  <c r="I43" i="5" s="1"/>
  <c r="Q43" i="5" s="1"/>
  <c r="M43" i="5"/>
  <c r="P41" i="5"/>
  <c r="I41" i="5" s="1"/>
  <c r="Q41" i="5" s="1"/>
  <c r="M41" i="5"/>
  <c r="P40" i="5"/>
  <c r="I40" i="5" s="1"/>
  <c r="Q40" i="5" s="1"/>
  <c r="M40" i="5"/>
  <c r="N40" i="5" s="1"/>
  <c r="L40" i="5" s="1"/>
  <c r="P39" i="5"/>
  <c r="M39" i="5"/>
  <c r="I39" i="5"/>
  <c r="Q39" i="5" s="1"/>
  <c r="P37" i="5"/>
  <c r="I37" i="5" s="1"/>
  <c r="Q37" i="5" s="1"/>
  <c r="M37" i="5"/>
  <c r="P36" i="5"/>
  <c r="I36" i="5" s="1"/>
  <c r="Q36" i="5" s="1"/>
  <c r="M36" i="5"/>
  <c r="P34" i="5"/>
  <c r="I34" i="5" s="1"/>
  <c r="Q34" i="5" s="1"/>
  <c r="M34" i="5"/>
  <c r="P33" i="5"/>
  <c r="I33" i="5" s="1"/>
  <c r="Q33" i="5" s="1"/>
  <c r="M33" i="5"/>
  <c r="P32" i="5"/>
  <c r="I32" i="5" s="1"/>
  <c r="Q32" i="5" s="1"/>
  <c r="M32" i="5"/>
  <c r="P31" i="5"/>
  <c r="M31" i="5"/>
  <c r="I31" i="5"/>
  <c r="Q31" i="5" s="1"/>
  <c r="P30" i="5"/>
  <c r="M30" i="5"/>
  <c r="I30" i="5"/>
  <c r="Q30" i="5" s="1"/>
  <c r="P29" i="5"/>
  <c r="I29" i="5" s="1"/>
  <c r="Q29" i="5" s="1"/>
  <c r="M29" i="5"/>
  <c r="P26" i="5"/>
  <c r="I26" i="5" s="1"/>
  <c r="Q26" i="5" s="1"/>
  <c r="M26" i="5"/>
  <c r="P24" i="5"/>
  <c r="I24" i="5" s="1"/>
  <c r="Q24" i="5" s="1"/>
  <c r="M24" i="5"/>
  <c r="P22" i="5"/>
  <c r="I22" i="5" s="1"/>
  <c r="Q22" i="5" s="1"/>
  <c r="M22" i="5"/>
  <c r="N26" i="5" s="1"/>
  <c r="L26" i="5" s="1"/>
  <c r="E113" i="4"/>
  <c r="C106" i="4"/>
  <c r="P97" i="4"/>
  <c r="I97" i="4" s="1"/>
  <c r="Q97" i="4" s="1"/>
  <c r="M97" i="4"/>
  <c r="P96" i="4"/>
  <c r="M96" i="4"/>
  <c r="N96" i="4" s="1"/>
  <c r="L96" i="4" s="1"/>
  <c r="I96" i="4"/>
  <c r="Q96" i="4" s="1"/>
  <c r="P95" i="4"/>
  <c r="M95" i="4"/>
  <c r="I95" i="4"/>
  <c r="Q95" i="4" s="1"/>
  <c r="P94" i="4"/>
  <c r="I94" i="4" s="1"/>
  <c r="Q94" i="4" s="1"/>
  <c r="M94" i="4"/>
  <c r="P90" i="4"/>
  <c r="I90" i="4" s="1"/>
  <c r="Q90" i="4" s="1"/>
  <c r="M90" i="4"/>
  <c r="P89" i="4"/>
  <c r="M89" i="4"/>
  <c r="I89" i="4"/>
  <c r="Q89" i="4" s="1"/>
  <c r="P88" i="4"/>
  <c r="I88" i="4" s="1"/>
  <c r="Q88" i="4" s="1"/>
  <c r="M88" i="4"/>
  <c r="P87" i="4"/>
  <c r="I87" i="4" s="1"/>
  <c r="Q87" i="4" s="1"/>
  <c r="M87" i="4"/>
  <c r="P86" i="4"/>
  <c r="I86" i="4" s="1"/>
  <c r="Q86" i="4" s="1"/>
  <c r="M86" i="4"/>
  <c r="P85" i="4"/>
  <c r="I85" i="4" s="1"/>
  <c r="Q85" i="4" s="1"/>
  <c r="M85" i="4"/>
  <c r="P84" i="4"/>
  <c r="I84" i="4" s="1"/>
  <c r="Q84" i="4" s="1"/>
  <c r="M84" i="4"/>
  <c r="Q80" i="4"/>
  <c r="P80" i="4"/>
  <c r="M80" i="4"/>
  <c r="I80" i="4"/>
  <c r="P79" i="4"/>
  <c r="I79" i="4" s="1"/>
  <c r="Q79" i="4" s="1"/>
  <c r="M79" i="4"/>
  <c r="P78" i="4"/>
  <c r="I78" i="4" s="1"/>
  <c r="Q78" i="4" s="1"/>
  <c r="M78" i="4"/>
  <c r="P77" i="4"/>
  <c r="I77" i="4" s="1"/>
  <c r="Q77" i="4" s="1"/>
  <c r="M77" i="4"/>
  <c r="Q76" i="4"/>
  <c r="P76" i="4"/>
  <c r="M76" i="4"/>
  <c r="I76" i="4"/>
  <c r="P75" i="4"/>
  <c r="I75" i="4" s="1"/>
  <c r="Q75" i="4" s="1"/>
  <c r="M75" i="4"/>
  <c r="P74" i="4"/>
  <c r="I74" i="4" s="1"/>
  <c r="Q74" i="4" s="1"/>
  <c r="M74" i="4"/>
  <c r="M73" i="4"/>
  <c r="F81" i="4" s="1"/>
  <c r="P66" i="4"/>
  <c r="I66" i="4" s="1"/>
  <c r="Q66" i="4" s="1"/>
  <c r="M66" i="4"/>
  <c r="P65" i="4"/>
  <c r="I65" i="4" s="1"/>
  <c r="Q65" i="4" s="1"/>
  <c r="M65" i="4"/>
  <c r="P64" i="4"/>
  <c r="I64" i="4" s="1"/>
  <c r="Q64" i="4" s="1"/>
  <c r="M64" i="4"/>
  <c r="P63" i="4"/>
  <c r="I63" i="4" s="1"/>
  <c r="Q63" i="4" s="1"/>
  <c r="M63" i="4"/>
  <c r="P62" i="4"/>
  <c r="I62" i="4" s="1"/>
  <c r="Q62" i="4" s="1"/>
  <c r="M62" i="4"/>
  <c r="P61" i="4"/>
  <c r="I61" i="4" s="1"/>
  <c r="Q61" i="4" s="1"/>
  <c r="M61" i="4"/>
  <c r="P60" i="4"/>
  <c r="I60" i="4" s="1"/>
  <c r="Q60" i="4" s="1"/>
  <c r="M60" i="4"/>
  <c r="P59" i="4"/>
  <c r="I59" i="4" s="1"/>
  <c r="Q59" i="4" s="1"/>
  <c r="M59" i="4"/>
  <c r="P58" i="4"/>
  <c r="I58" i="4" s="1"/>
  <c r="Q58" i="4" s="1"/>
  <c r="M58" i="4"/>
  <c r="P56" i="4"/>
  <c r="I56" i="4" s="1"/>
  <c r="Q56" i="4" s="1"/>
  <c r="M56" i="4"/>
  <c r="P55" i="4"/>
  <c r="I55" i="4" s="1"/>
  <c r="Q55" i="4" s="1"/>
  <c r="M55" i="4"/>
  <c r="P51" i="4"/>
  <c r="I51" i="4" s="1"/>
  <c r="Q51" i="4" s="1"/>
  <c r="M51" i="4"/>
  <c r="P50" i="4"/>
  <c r="I50" i="4" s="1"/>
  <c r="Q50" i="4" s="1"/>
  <c r="M50" i="4"/>
  <c r="P49" i="4"/>
  <c r="I49" i="4" s="1"/>
  <c r="Q49" i="4" s="1"/>
  <c r="M49" i="4"/>
  <c r="P48" i="4"/>
  <c r="I48" i="4" s="1"/>
  <c r="Q48" i="4" s="1"/>
  <c r="M48" i="4"/>
  <c r="P47" i="4"/>
  <c r="I47" i="4" s="1"/>
  <c r="Q47" i="4" s="1"/>
  <c r="M47" i="4"/>
  <c r="P42" i="4"/>
  <c r="I42" i="4" s="1"/>
  <c r="Q42" i="4" s="1"/>
  <c r="M42" i="4"/>
  <c r="P37" i="4"/>
  <c r="M37" i="4"/>
  <c r="I37" i="4"/>
  <c r="Q37" i="4" s="1"/>
  <c r="P36" i="4"/>
  <c r="I36" i="4" s="1"/>
  <c r="Q36" i="4" s="1"/>
  <c r="M36" i="4"/>
  <c r="P34" i="4"/>
  <c r="I34" i="4" s="1"/>
  <c r="Q34" i="4" s="1"/>
  <c r="M34" i="4"/>
  <c r="P33" i="4"/>
  <c r="I33" i="4" s="1"/>
  <c r="Q33" i="4" s="1"/>
  <c r="M33" i="4"/>
  <c r="N33" i="4" s="1"/>
  <c r="L33" i="4" s="1"/>
  <c r="P32" i="4"/>
  <c r="I32" i="4" s="1"/>
  <c r="Q32" i="4" s="1"/>
  <c r="M32" i="4"/>
  <c r="P30" i="4"/>
  <c r="I30" i="4" s="1"/>
  <c r="Q30" i="4" s="1"/>
  <c r="N30" i="4"/>
  <c r="L30" i="4" s="1"/>
  <c r="M30" i="4"/>
  <c r="P29" i="4"/>
  <c r="I29" i="4" s="1"/>
  <c r="Q29" i="4" s="1"/>
  <c r="M29" i="4"/>
  <c r="M28" i="4"/>
  <c r="F68" i="4" s="1"/>
  <c r="P27" i="4"/>
  <c r="I27" i="4" s="1"/>
  <c r="Q27" i="4" s="1"/>
  <c r="M27" i="4"/>
  <c r="P26" i="4"/>
  <c r="I26" i="4" s="1"/>
  <c r="Q26" i="4" s="1"/>
  <c r="M26" i="4"/>
  <c r="P25" i="4"/>
  <c r="I25" i="4" s="1"/>
  <c r="Q25" i="4" s="1"/>
  <c r="M25" i="4"/>
  <c r="P24" i="4"/>
  <c r="M24" i="4"/>
  <c r="I24" i="4"/>
  <c r="Q24" i="4" s="1"/>
  <c r="P23" i="4"/>
  <c r="M23" i="4"/>
  <c r="I23" i="4"/>
  <c r="Q23" i="4" s="1"/>
  <c r="P22" i="4"/>
  <c r="I22" i="4" s="1"/>
  <c r="Q22" i="4" s="1"/>
  <c r="M22" i="4"/>
  <c r="M21" i="4"/>
  <c r="F67" i="4" s="1"/>
  <c r="N49" i="4" l="1"/>
  <c r="L49" i="4" s="1"/>
  <c r="N56" i="4"/>
  <c r="L56" i="4" s="1"/>
  <c r="N61" i="4"/>
  <c r="L61" i="4" s="1"/>
  <c r="N65" i="4"/>
  <c r="L65" i="4" s="1"/>
  <c r="N25" i="4"/>
  <c r="L25" i="4" s="1"/>
  <c r="N77" i="4"/>
  <c r="L77" i="4" s="1"/>
  <c r="N87" i="4"/>
  <c r="L87" i="4" s="1"/>
  <c r="N41" i="5"/>
  <c r="L41" i="5" s="1"/>
  <c r="N46" i="5"/>
  <c r="L46" i="5" s="1"/>
  <c r="N70" i="5"/>
  <c r="N66" i="4"/>
  <c r="L66" i="4" s="1"/>
  <c r="N51" i="4"/>
  <c r="L51" i="4" s="1"/>
  <c r="N59" i="4"/>
  <c r="L59" i="4" s="1"/>
  <c r="N63" i="4"/>
  <c r="L63" i="4" s="1"/>
  <c r="N34" i="4"/>
  <c r="L34" i="4" s="1"/>
  <c r="N75" i="4"/>
  <c r="L75" i="4" s="1"/>
  <c r="N79" i="4"/>
  <c r="L79" i="4" s="1"/>
  <c r="M89" i="5"/>
  <c r="F94" i="5" s="1"/>
  <c r="N74" i="4"/>
  <c r="N95" i="4"/>
  <c r="L95" i="4" s="1"/>
  <c r="N32" i="5"/>
  <c r="L32" i="5" s="1"/>
  <c r="N37" i="5"/>
  <c r="L37" i="5" s="1"/>
  <c r="N80" i="5"/>
  <c r="Q21" i="5"/>
  <c r="R21" i="5" s="1"/>
  <c r="N55" i="4"/>
  <c r="L55" i="4" s="1"/>
  <c r="N22" i="5"/>
  <c r="N24" i="4"/>
  <c r="L24" i="4" s="1"/>
  <c r="M83" i="4"/>
  <c r="F91" i="4" s="1"/>
  <c r="N97" i="4"/>
  <c r="L97" i="4" s="1"/>
  <c r="N30" i="5"/>
  <c r="L30" i="5" s="1"/>
  <c r="N44" i="5"/>
  <c r="L44" i="5" s="1"/>
  <c r="N27" i="4"/>
  <c r="L27" i="4" s="1"/>
  <c r="N32" i="4"/>
  <c r="L32" i="4" s="1"/>
  <c r="N90" i="4"/>
  <c r="L90" i="4" s="1"/>
  <c r="N88" i="4"/>
  <c r="L88" i="4" s="1"/>
  <c r="M93" i="4"/>
  <c r="F98" i="4" s="1"/>
  <c r="N56" i="5"/>
  <c r="L56" i="5" s="1"/>
  <c r="N62" i="5"/>
  <c r="L62" i="5" s="1"/>
  <c r="M79" i="5"/>
  <c r="F87" i="5" s="1"/>
  <c r="N82" i="5"/>
  <c r="L82" i="5" s="1"/>
  <c r="N84" i="5"/>
  <c r="L84" i="5" s="1"/>
  <c r="N86" i="5"/>
  <c r="L86" i="5" s="1"/>
  <c r="N91" i="5"/>
  <c r="L91" i="5" s="1"/>
  <c r="N48" i="4"/>
  <c r="L48" i="4" s="1"/>
  <c r="N50" i="4"/>
  <c r="L50" i="4" s="1"/>
  <c r="N58" i="4"/>
  <c r="L58" i="4" s="1"/>
  <c r="Q93" i="4"/>
  <c r="R93" i="4" s="1"/>
  <c r="F99" i="4" s="1"/>
  <c r="N60" i="5"/>
  <c r="L60" i="5" s="1"/>
  <c r="N76" i="5"/>
  <c r="L76" i="5" s="1"/>
  <c r="N83" i="5"/>
  <c r="L83" i="5" s="1"/>
  <c r="N85" i="5"/>
  <c r="L85" i="5" s="1"/>
  <c r="Q21" i="4"/>
  <c r="R21" i="4" s="1"/>
  <c r="M35" i="4"/>
  <c r="F69" i="4" s="1"/>
  <c r="N47" i="4"/>
  <c r="L47" i="4" s="1"/>
  <c r="N24" i="5"/>
  <c r="L24" i="5" s="1"/>
  <c r="N54" i="5"/>
  <c r="L54" i="5" s="1"/>
  <c r="N58" i="5"/>
  <c r="L58" i="5" s="1"/>
  <c r="N74" i="5"/>
  <c r="L74" i="5" s="1"/>
  <c r="N26" i="4"/>
  <c r="L26" i="4" s="1"/>
  <c r="N42" i="4"/>
  <c r="L42" i="4" s="1"/>
  <c r="M46" i="4"/>
  <c r="F70" i="4" s="1"/>
  <c r="N76" i="4"/>
  <c r="L76" i="4" s="1"/>
  <c r="N78" i="4"/>
  <c r="L78" i="4" s="1"/>
  <c r="N80" i="4"/>
  <c r="L80" i="4" s="1"/>
  <c r="N84" i="4"/>
  <c r="N89" i="4"/>
  <c r="L89" i="4" s="1"/>
  <c r="N94" i="4"/>
  <c r="L94" i="4" s="1"/>
  <c r="L93" i="4" s="1"/>
  <c r="M21" i="5"/>
  <c r="F63" i="5" s="1"/>
  <c r="N34" i="5"/>
  <c r="L34" i="5" s="1"/>
  <c r="M35" i="5"/>
  <c r="F65" i="5" s="1"/>
  <c r="N51" i="5"/>
  <c r="L51" i="5" s="1"/>
  <c r="N72" i="5"/>
  <c r="L72" i="5" s="1"/>
  <c r="N93" i="5"/>
  <c r="L93" i="5" s="1"/>
  <c r="L22" i="5"/>
  <c r="N21" i="5"/>
  <c r="L70" i="5"/>
  <c r="L80" i="5"/>
  <c r="Q79" i="5"/>
  <c r="R79" i="5" s="1"/>
  <c r="F88" i="5" s="1"/>
  <c r="Q69" i="5"/>
  <c r="R69" i="5" s="1"/>
  <c r="Q89" i="5"/>
  <c r="R89" i="5" s="1"/>
  <c r="F95" i="5" s="1"/>
  <c r="N31" i="5"/>
  <c r="L31" i="5" s="1"/>
  <c r="N45" i="5"/>
  <c r="L45" i="5" s="1"/>
  <c r="N55" i="5"/>
  <c r="L55" i="5" s="1"/>
  <c r="N57" i="5"/>
  <c r="L57" i="5" s="1"/>
  <c r="N61" i="5"/>
  <c r="L61" i="5" s="1"/>
  <c r="N75" i="5"/>
  <c r="L75" i="5" s="1"/>
  <c r="N92" i="5"/>
  <c r="L92" i="5" s="1"/>
  <c r="M28" i="5"/>
  <c r="F64" i="5" s="1"/>
  <c r="N36" i="5"/>
  <c r="N39" i="5"/>
  <c r="L39" i="5" s="1"/>
  <c r="M42" i="5"/>
  <c r="F66" i="5" s="1"/>
  <c r="M69" i="5"/>
  <c r="F77" i="5" s="1"/>
  <c r="N29" i="5"/>
  <c r="N33" i="5"/>
  <c r="L33" i="5" s="1"/>
  <c r="N43" i="5"/>
  <c r="N47" i="5"/>
  <c r="L47" i="5" s="1"/>
  <c r="N52" i="5"/>
  <c r="L52" i="5" s="1"/>
  <c r="N59" i="5"/>
  <c r="L59" i="5" s="1"/>
  <c r="N71" i="5"/>
  <c r="L71" i="5" s="1"/>
  <c r="N73" i="5"/>
  <c r="L73" i="5" s="1"/>
  <c r="N90" i="5"/>
  <c r="Q73" i="4"/>
  <c r="R73" i="4" s="1"/>
  <c r="F82" i="4" s="1"/>
  <c r="L74" i="4"/>
  <c r="L84" i="4"/>
  <c r="Q83" i="4"/>
  <c r="R83" i="4" s="1"/>
  <c r="F92" i="4" s="1"/>
  <c r="N23" i="4"/>
  <c r="L23" i="4" s="1"/>
  <c r="N37" i="4"/>
  <c r="L37" i="4" s="1"/>
  <c r="N85" i="4"/>
  <c r="L85" i="4" s="1"/>
  <c r="N22" i="4"/>
  <c r="N36" i="4"/>
  <c r="N86" i="4"/>
  <c r="L86" i="4" s="1"/>
  <c r="N29" i="4"/>
  <c r="N60" i="4"/>
  <c r="L60" i="4" s="1"/>
  <c r="N62" i="4"/>
  <c r="L62" i="4" s="1"/>
  <c r="N64" i="4"/>
  <c r="L64" i="4" s="1"/>
  <c r="L46" i="4" s="1"/>
  <c r="L79" i="5" l="1"/>
  <c r="N73" i="4"/>
  <c r="N79" i="5"/>
  <c r="L21" i="5"/>
  <c r="L73" i="4"/>
  <c r="F67" i="5"/>
  <c r="N93" i="4"/>
  <c r="F78" i="5"/>
  <c r="F97" i="5" s="1"/>
  <c r="F71" i="4"/>
  <c r="L43" i="5"/>
  <c r="L42" i="5" s="1"/>
  <c r="N42" i="5"/>
  <c r="L90" i="5"/>
  <c r="L89" i="5" s="1"/>
  <c r="N89" i="5"/>
  <c r="L29" i="5"/>
  <c r="L28" i="5" s="1"/>
  <c r="N28" i="5"/>
  <c r="L36" i="5"/>
  <c r="L35" i="5" s="1"/>
  <c r="N35" i="5"/>
  <c r="N69" i="5"/>
  <c r="L69" i="5"/>
  <c r="L22" i="4"/>
  <c r="L21" i="4" s="1"/>
  <c r="N21" i="4"/>
  <c r="N46" i="4"/>
  <c r="L83" i="4"/>
  <c r="N28" i="4"/>
  <c r="L29" i="4"/>
  <c r="L28" i="4" s="1"/>
  <c r="N35" i="4"/>
  <c r="L36" i="4"/>
  <c r="L35" i="4" s="1"/>
  <c r="N83" i="4"/>
  <c r="F101" i="4"/>
</calcChain>
</file>

<file path=xl/sharedStrings.xml><?xml version="1.0" encoding="utf-8"?>
<sst xmlns="http://schemas.openxmlformats.org/spreadsheetml/2006/main" count="329" uniqueCount="150">
  <si>
    <t>Identifications</t>
  </si>
  <si>
    <t>Diplôme :</t>
  </si>
  <si>
    <t>Brevet de technicien supérieur « Aéronautique»</t>
  </si>
  <si>
    <t>Epreuve :</t>
  </si>
  <si>
    <r>
      <t xml:space="preserve">Épreuve E6 </t>
    </r>
    <r>
      <rPr>
        <sz val="10"/>
        <rFont val="Arial"/>
        <family val="2"/>
      </rPr>
      <t>(Sous-épreuve E62)</t>
    </r>
    <r>
      <rPr>
        <b/>
        <sz val="10"/>
        <rFont val="Arial"/>
        <family val="2"/>
      </rPr>
      <t xml:space="preserve"> : Maintien de navigabilité </t>
    </r>
    <r>
      <rPr>
        <b/>
        <strike/>
        <sz val="10"/>
        <rFont val="Arial"/>
        <family val="2"/>
      </rPr>
      <t>et documentation technique</t>
    </r>
    <r>
      <rPr>
        <b/>
        <sz val="10"/>
        <rFont val="Arial"/>
        <family val="2"/>
      </rPr>
      <t xml:space="preserve"> réalisés en entreprise</t>
    </r>
  </si>
  <si>
    <t>Établissement :</t>
  </si>
  <si>
    <t xml:space="preserve">Session : </t>
  </si>
  <si>
    <t>Nom du candidat :</t>
  </si>
  <si>
    <t>Prénom du candidat :</t>
  </si>
  <si>
    <t>Date de l'évaluation :</t>
  </si>
  <si>
    <t>Lieu de l'évaluation (entreprise ou centre de formation) :</t>
  </si>
  <si>
    <t>Description sommaire du travail demandé (le sujet complet doit être joint à cette fiche) :</t>
  </si>
  <si>
    <t>Compétences évaluées</t>
  </si>
  <si>
    <r>
      <t xml:space="preserve">Indicateurs de performance                                      </t>
    </r>
    <r>
      <rPr>
        <sz val="10"/>
        <rFont val="Arial"/>
        <family val="2"/>
      </rPr>
      <t>évaluation</t>
    </r>
  </si>
  <si>
    <t>non</t>
  </si>
  <si>
    <t>3/3</t>
  </si>
  <si>
    <t>Poids de la compétence</t>
  </si>
  <si>
    <t>Notes</t>
  </si>
  <si>
    <t>Éval</t>
  </si>
  <si>
    <t>C06. Constituer des dossiers techniques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</si>
  <si>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l’objet du dossier à constituer.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</si>
  <si>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l’identification de l’objet du dossier à constituer.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</si>
  <si>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Collecter les documents techniques en vue de constituer le dossier (d’APRS, comptes-rendus d’essais,…).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</si>
  <si>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Conformité et exhaustivité des documents collectés.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</si>
  <si>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Lister et ordonner les documents du dossier.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</si>
  <si>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 xml:space="preserve">Pertinence de l’ordonnancement du dossier. 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</si>
  <si>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Conformité de l’ordonnancement du dossier par rapport à la liste.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</si>
  <si>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Renseigner les documents du dossier.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</si>
  <si>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des renseignements portés sur les formulaires.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</si>
  <si>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Valider le dossier.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</si>
  <si>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 xml:space="preserve">Conformité du dossier par rapport aux procédures. </t>
    </r>
  </si>
  <si>
    <t>C07. Exploiter des données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</si>
  <si>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données nécessaires en vue de leur exploitation.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</si>
  <si>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l’identification.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</si>
  <si>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Caractériser les données.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</si>
  <si>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la caractérisation et la hiérarchisation.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</si>
  <si>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Hiérarchiser les données.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</si>
  <si>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Comparer les données et leurs évolutions par rapport aux spécifications (avion, production, normes, réglementations, …).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</si>
  <si>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Bonne identification des écarts.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</si>
  <si>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Élaborer un dossier d’analyse des données.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</si>
  <si>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et qualité du dossier d’analyse.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</si>
  <si>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Transmettre le dossier d’analyse au service compétent.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</si>
  <si>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Identification pertinente du service destinataire.</t>
    </r>
  </si>
  <si>
    <t>C17. Assurer le maintien de navigabilité.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</si>
  <si>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 xml:space="preserve">Vérifier la validité des documents de l’entreprise et/ou de l’aéronef. 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</si>
  <si>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la vérification des documents.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</si>
  <si>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Assurer le suivi de navigabilité (fiche de navigabilité,  modifications, programme d’entretien, …) :</t>
    </r>
  </si>
  <si>
    <t>Pour le suivi de navigabilité :</t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</si>
  <si>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gérer le potentiel des pièces avionnées,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</si>
  <si>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gestion optimisée des pièces avionnées,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</si>
  <si>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lancer les opérations de maintenance prévues au manuel d’entretien,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</si>
  <si>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de la planification des opérations de maintenance,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</si>
  <si>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lancer la réalisation des modifications selon leur caractère : obligatoire ou optionnel (CN/AD, SB),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</si>
  <si>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adéquation de la réalisation avec le caractère des modifications,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</si>
  <si>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vérifier la nomenclature des équipements.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</si>
  <si>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la vérification de la nomenclature des équipements.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</si>
  <si>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Assurer la revue de navigabilité (sur l’aéronef et dans la documentation : fiche de navigabilité, modifications, …) :</t>
    </r>
  </si>
  <si>
    <t>Pour la revue de navigabilité, exactitude :</t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</si>
  <si>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s’assurer de l’effectivité de l’application des modifications obligatoires ou optionnelles (CN/AD, SB),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</si>
  <si>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du contrôle de l’application des modifications obligatoires et optionnelles,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</si>
  <si>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vérifier le respect du manuel d’entretien (périodicité des visites d’entretien, potentiel des pièces avionnées, …),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</si>
  <si>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du contrôle des actions prescrites dans le manuel d’entretien,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</si>
  <si>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vérifier la conformité réglementaire des modifications et/ou réparations d’origine exploitant.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</si>
  <si>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de la vérification de la conformité règlementaire des modifications et/ou réparations d’origine exploitant.</t>
    </r>
  </si>
  <si>
    <t>C19. Communiquer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</si>
  <si>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Animer une réunion :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</si>
  <si>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Identification correcte des membres de la réunion.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</si>
  <si>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identifier les membres de la réunion,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</si>
  <si>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Disponibilité des membres.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</si>
  <si>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déterminer le jour, l’heure, le lieu et la durée de la réunion.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</si>
  <si>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Organisation temporelle adaptée.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</si>
  <si>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s’assurer des moyens de communication,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</si>
  <si>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Disponibilité des salles et des moyens.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</si>
  <si>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s’assurer de la logistique,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</si>
  <si>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Productivité de la réunion en termes de :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</si>
  <si>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accueillir les participants,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</si>
  <si>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prises de décisions,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</si>
  <si>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gérer les prises de parole des participants,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</si>
  <si>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répartition du travail.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</si>
  <si>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valider (arrêter)  les décisions et les actions,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</si>
  <si>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gérer le temps.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</si>
  <si>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Maîtrise du temps.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</si>
  <si>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Choisir un mode de communication adapté (écrit et/ou oral).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</si>
  <si>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du mode et des moyens de communication choisis.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</si>
  <si>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Choisir un ou des moyens de communication.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</si>
  <si>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Formaliser les messages.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</si>
  <si>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Précision, concision et clarté du message.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</si>
  <si>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de l’argumentaire.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</si>
  <si>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Rédiger un compte-rendu ou un rapport.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</si>
  <si>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Lisibilité et concision du compte-rendu ou du rapport.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</si>
  <si>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Transmettre, par écrit et oralement, des informations.</t>
    </r>
  </si>
  <si>
    <t>-  Pertinence de l'argumentaire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</si>
  <si>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 xml:space="preserve">Négocier avec un ou des interlocuteurs. 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</si>
  <si>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 xml:space="preserve">Adaptation du vocabulaire à l’auditoire. 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</si>
  <si>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Conduire un entretien individuel.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</si>
  <si>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Maîtrise des outils de communication.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</si>
  <si>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Clarté de l’expression orale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</si>
  <si>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Maîtrise du décodage des messages écrits et oraux en langue anglaise.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</si>
  <si>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Maîtrise de la formulation orale et écrite en langue anglaise.</t>
    </r>
  </si>
  <si>
    <t>Taux d'indicateurs pour C06</t>
  </si>
  <si>
    <t>Taux d'indicateurs pour C07</t>
  </si>
  <si>
    <t>Taux d'indicateurs pour C17</t>
  </si>
  <si>
    <t>Taux d'indicateurs pour C19</t>
  </si>
  <si>
    <r>
      <t>Note brute obtenue par calcul automatique (</t>
    </r>
    <r>
      <rPr>
        <b/>
        <sz val="10"/>
        <color indexed="10"/>
        <rFont val="Arial"/>
        <family val="2"/>
      </rPr>
      <t>Attention</t>
    </r>
    <r>
      <rPr>
        <sz val="10"/>
        <rFont val="Arial"/>
        <family val="2"/>
      </rPr>
      <t xml:space="preserve"> si le taux de couverture des compétences est inférieur à 75%, la note n'est pas recevable) :</t>
    </r>
  </si>
  <si>
    <t xml:space="preserve"> /20</t>
  </si>
  <si>
    <t>Organisation et contenu du dossier technique (une partie rédigée en anglais, l’autre en français)</t>
  </si>
  <si>
    <t>Qualité de la structure de l’exposé (annonce du plan, présentation, introduction, développement, bilan personnel).</t>
  </si>
  <si>
    <t>Pertinence du contenu de l’exposé (adéquation avec le rapport, niveaux scientifique, technologique et professionnel).</t>
  </si>
  <si>
    <t>Exploitation d’outils de communication adaptés (tableau, documents, rétroprojecteur, vidéoprojecteur …).</t>
  </si>
  <si>
    <t>Maîtrise des contraintes de temps, de lieu, d’objectifs et d’adaptation au destinataire.</t>
  </si>
  <si>
    <t>Choix des moyens d’expression appropriés (illustrations, analogies, exemples …).</t>
  </si>
  <si>
    <t>Qualité de la communication orale en langue française.</t>
  </si>
  <si>
    <t>Qualité de la communication orale en langue anglaise.</t>
  </si>
  <si>
    <t xml:space="preserve">Taux d'indicateurs </t>
  </si>
  <si>
    <r>
      <t>Note brute obtenue par calcul automatique (</t>
    </r>
    <r>
      <rPr>
        <b/>
        <sz val="10"/>
        <color indexed="10"/>
        <rFont val="Arial"/>
        <family val="2"/>
      </rPr>
      <t>Attention</t>
    </r>
    <r>
      <rPr>
        <sz val="10"/>
        <rFont val="Arial"/>
        <family val="2"/>
      </rPr>
      <t xml:space="preserve"> si le taux de couverture est inférieur à 75%, la note n'est pas recevable) :</t>
    </r>
  </si>
  <si>
    <t>Présentation orale du dossier technique (une partie présentée en anglais, l’autre en français) :</t>
  </si>
  <si>
    <t>Entretien (conduit à la fois en français et en anglais) avec la commission d’interrogation :</t>
  </si>
  <si>
    <t>Pertinence des réponses apportées aux questions relatives à la conduite du projet technique.</t>
  </si>
  <si>
    <t>Réactivité aux questions et prise en compte de l’attitude et des questions du ou des interlocuteurs.</t>
  </si>
  <si>
    <t>Compréhension d’un questionnement et qualité de l’expression à travers les réponses fournies (en langue française).</t>
  </si>
  <si>
    <t>Compréhension d’un questionnement et qualité de l’expression à travers les réponses fournies (en langue anglaise).</t>
  </si>
  <si>
    <t>Moyenne des quatre notes :</t>
  </si>
  <si>
    <t>Note sur 20 proposée au jury* :</t>
  </si>
  <si>
    <t>/20</t>
  </si>
  <si>
    <r>
      <t>ATTENTION</t>
    </r>
    <r>
      <rPr>
        <i/>
        <sz val="8"/>
        <color indexed="10"/>
        <rFont val="Arial"/>
        <family val="2"/>
      </rPr>
      <t xml:space="preserve">, si le symbole </t>
    </r>
    <r>
      <rPr>
        <sz val="8"/>
        <color indexed="10"/>
        <rFont val="Arial"/>
        <family val="2"/>
      </rPr>
      <t>◄</t>
    </r>
    <r>
      <rPr>
        <i/>
        <sz val="8"/>
        <color indexed="10"/>
        <rFont val="Arial"/>
        <family val="2"/>
      </rPr>
      <t xml:space="preserve"> apparait dans cette colonne c'est qu'il y a plus d'une valeur donnée à l'indicateur, il faut alors choisir laquelle retenir, ou alors que l'indicateur est coché "non évalué"</t>
    </r>
  </si>
  <si>
    <t>* La note proposée, arrondie au demi point, est décidée par les évaluateurs à partir de la note brute qui peut être modulée de + 0 à + 1 point en fonction de la réactivité du candidat ou de tout autre attitude professionnelle positive observée.</t>
  </si>
  <si>
    <t>Appréciation globale</t>
  </si>
  <si>
    <t>Noms des Correcteurs</t>
  </si>
  <si>
    <t>Signatures</t>
  </si>
  <si>
    <t>Date</t>
  </si>
  <si>
    <t>/ 25%</t>
  </si>
  <si>
    <t>C04. Élaborer des documents techniques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</si>
  <si>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l’objet du document (notice, procédure, carte de travail,  recours en garantie, litiges, aléas, information, relation client,…) et les normes de rédaction associées.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</si>
  <si>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l’objet identifié pour le document à élaborer.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</si>
  <si>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données nécessaires.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</si>
  <si>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Retranscrire les données pour élaborer le document.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</si>
  <si>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 la norme.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</si>
  <si>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Mettre en forme des données pour améliorer leur compréhension.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</si>
  <si>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Compléter des données pour améliorer leur compréhension.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</si>
  <si>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Exactitude, pertinence, clarté et concision des informations portées sur le document.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</si>
  <si>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Concevoir un argumentaire approprié à l’objet.</t>
    </r>
  </si>
  <si>
    <t>Taux d'indicateurs pour C04</t>
  </si>
  <si>
    <t>Pertinence de l’organisation du dossier (présentation, plan, qualité …).</t>
  </si>
  <si>
    <t>Qualité et exactitude de la description de l’entreprise (activités, organisation, stratégies, situation du stage …).</t>
  </si>
  <si>
    <t>Pertinence du choix des activités décrites et pertinence des observations effectuées et des analyses conduites.</t>
  </si>
  <si>
    <t>Niveau scientifique, technologique et professionnel des éléments développés dans le dossier.</t>
  </si>
  <si>
    <t>Qualité du bilan des acquis liés à l’élaboration de documents techniques / au suivi et à la revue de navigabilité.</t>
  </si>
  <si>
    <t>Qualité de l’expression écrite en français, concision et lisibilité des informations.</t>
  </si>
  <si>
    <t>Qualité de l’expression écrite en anglais, concision et lisibilité des informations.</t>
  </si>
  <si>
    <r>
      <t xml:space="preserve">Épreuve E6 </t>
    </r>
    <r>
      <rPr>
        <sz val="10"/>
        <rFont val="Arial"/>
        <family val="2"/>
      </rPr>
      <t>(Sous-épreuve E62)</t>
    </r>
    <r>
      <rPr>
        <b/>
        <sz val="10"/>
        <rFont val="Arial"/>
        <family val="2"/>
      </rPr>
      <t xml:space="preserve"> : </t>
    </r>
    <r>
      <rPr>
        <b/>
        <strike/>
        <sz val="10"/>
        <rFont val="Arial"/>
        <family val="2"/>
      </rPr>
      <t>Maintien de navigabilité et</t>
    </r>
    <r>
      <rPr>
        <b/>
        <sz val="10"/>
        <rFont val="Arial"/>
        <family val="2"/>
      </rPr>
      <t xml:space="preserve"> </t>
    </r>
    <r>
      <rPr>
        <b/>
        <strike/>
        <sz val="10"/>
        <rFont val="Arial"/>
        <family val="2"/>
      </rPr>
      <t>D</t>
    </r>
    <r>
      <rPr>
        <b/>
        <sz val="10"/>
        <rFont val="Arial"/>
        <family val="2"/>
      </rPr>
      <t>ocumentation technique réalisés en entreprise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</si>
</sst>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trike/>
      <sz val="10"/>
      <name val="Arial"/>
      <family val="2"/>
    </font>
    <font>
      <sz val="10"/>
      <color theme="0"/>
      <name val="Arial"/>
      <family val="2"/>
    </font>
    <font>
      <b/>
      <sz val="12"/>
      <color indexed="12"/>
      <name val="Arial"/>
      <family val="2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color indexed="10"/>
      <name val="Arial"/>
      <family val="2"/>
    </font>
    <font>
      <b/>
      <sz val="10"/>
      <color indexed="10"/>
      <name val="Wingdings"/>
      <charset val="2"/>
    </font>
    <font>
      <sz val="9"/>
      <color indexed="10"/>
      <name val="Arial Narrow"/>
      <family val="2"/>
    </font>
    <font>
      <sz val="9"/>
      <name val="Arial Narrow"/>
      <family val="2"/>
    </font>
    <font>
      <sz val="8"/>
      <name val="Arial"/>
      <family val="2"/>
    </font>
    <font>
      <sz val="12"/>
      <color indexed="8"/>
      <name val="Calibri"/>
      <family val="2"/>
    </font>
    <font>
      <b/>
      <i/>
      <sz val="10"/>
      <color indexed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</fills>
  <borders count="50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2" fillId="0" borderId="0"/>
    <xf numFmtId="0" fontId="7" fillId="0" borderId="0"/>
    <xf numFmtId="0" fontId="1" fillId="0" borderId="0"/>
  </cellStyleXfs>
  <cellXfs count="206">
    <xf numFmtId="0" fontId="0" fillId="0" borderId="0" xfId="0"/>
    <xf numFmtId="0" fontId="4" fillId="0" borderId="0" xfId="1" applyFont="1" applyFill="1" applyBorder="1" applyAlignment="1">
      <alignment vertical="center"/>
    </xf>
    <xf numFmtId="9" fontId="5" fillId="0" borderId="0" xfId="1" applyNumberFormat="1" applyFont="1" applyBorder="1" applyAlignment="1">
      <alignment vertical="center"/>
    </xf>
    <xf numFmtId="9" fontId="5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2" fontId="6" fillId="0" borderId="0" xfId="1" applyNumberFormat="1" applyFont="1" applyBorder="1" applyAlignment="1">
      <alignment horizontal="center" vertical="center"/>
    </xf>
    <xf numFmtId="10" fontId="6" fillId="0" borderId="0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2" fontId="9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10" fontId="9" fillId="0" borderId="0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7" fillId="0" borderId="0" xfId="1" applyFont="1" applyBorder="1" applyAlignment="1">
      <alignment horizontal="center" vertical="center"/>
    </xf>
    <xf numFmtId="0" fontId="7" fillId="3" borderId="0" xfId="1" applyFont="1" applyFill="1" applyBorder="1" applyAlignment="1">
      <alignment horizontal="center" vertical="center"/>
    </xf>
    <xf numFmtId="0" fontId="12" fillId="0" borderId="0" xfId="1" applyFont="1" applyBorder="1" applyAlignment="1">
      <alignment horizontal="center" vertical="center"/>
    </xf>
    <xf numFmtId="49" fontId="7" fillId="0" borderId="23" xfId="1" applyNumberFormat="1" applyFont="1" applyBorder="1" applyAlignment="1">
      <alignment horizontal="center" vertical="center"/>
    </xf>
    <xf numFmtId="12" fontId="7" fillId="0" borderId="23" xfId="1" applyNumberFormat="1" applyFont="1" applyBorder="1" applyAlignment="1">
      <alignment horizontal="center" vertical="center"/>
    </xf>
    <xf numFmtId="0" fontId="4" fillId="4" borderId="0" xfId="1" applyFont="1" applyFill="1" applyBorder="1" applyAlignment="1">
      <alignment vertical="center"/>
    </xf>
    <xf numFmtId="0" fontId="7" fillId="0" borderId="0" xfId="1" applyFont="1" applyBorder="1" applyAlignment="1">
      <alignment vertic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vertical="center"/>
    </xf>
    <xf numFmtId="1" fontId="14" fillId="0" borderId="0" xfId="1" applyNumberFormat="1" applyFont="1" applyFill="1" applyBorder="1" applyAlignment="1" applyProtection="1">
      <alignment horizontal="center" vertical="center" wrapText="1"/>
    </xf>
    <xf numFmtId="0" fontId="14" fillId="0" borderId="0" xfId="1" applyFont="1" applyFill="1" applyBorder="1" applyAlignment="1" applyProtection="1">
      <alignment vertical="center"/>
    </xf>
    <xf numFmtId="0" fontId="15" fillId="4" borderId="0" xfId="1" applyFont="1" applyFill="1" applyBorder="1" applyAlignment="1">
      <alignment horizontal="left" vertical="center"/>
    </xf>
    <xf numFmtId="9" fontId="16" fillId="5" borderId="24" xfId="1" applyNumberFormat="1" applyFont="1" applyFill="1" applyBorder="1" applyAlignment="1" applyProtection="1">
      <alignment horizontal="center" vertical="center"/>
    </xf>
    <xf numFmtId="2" fontId="3" fillId="5" borderId="24" xfId="1" applyNumberFormat="1" applyFont="1" applyFill="1" applyBorder="1" applyAlignment="1" applyProtection="1">
      <alignment horizontal="center" vertical="center"/>
    </xf>
    <xf numFmtId="1" fontId="14" fillId="0" borderId="0" xfId="1" applyNumberFormat="1" applyFont="1" applyFill="1" applyBorder="1" applyAlignment="1" applyProtection="1">
      <alignment horizontal="center"/>
    </xf>
    <xf numFmtId="2" fontId="14" fillId="0" borderId="0" xfId="1" applyNumberFormat="1" applyFont="1" applyFill="1" applyBorder="1" applyAlignment="1" applyProtection="1">
      <alignment horizontal="center" vertical="center"/>
    </xf>
    <xf numFmtId="1" fontId="9" fillId="0" borderId="0" xfId="1" applyNumberFormat="1" applyFont="1" applyBorder="1" applyAlignment="1" applyProtection="1">
      <alignment horizontal="center" vertical="center"/>
    </xf>
    <xf numFmtId="1" fontId="9" fillId="0" borderId="0" xfId="1" applyNumberFormat="1" applyFont="1" applyAlignment="1" applyProtection="1">
      <alignment horizontal="center" vertical="center"/>
    </xf>
    <xf numFmtId="1" fontId="14" fillId="0" borderId="0" xfId="1" applyNumberFormat="1" applyFont="1" applyAlignment="1" applyProtection="1">
      <alignment horizontal="center" vertical="center"/>
    </xf>
    <xf numFmtId="0" fontId="14" fillId="0" borderId="0" xfId="1" applyFont="1" applyBorder="1" applyAlignment="1" applyProtection="1">
      <alignment horizontal="center" vertical="center"/>
    </xf>
    <xf numFmtId="0" fontId="17" fillId="6" borderId="24" xfId="1" applyFont="1" applyFill="1" applyBorder="1" applyAlignment="1">
      <alignment vertical="center" wrapText="1"/>
    </xf>
    <xf numFmtId="0" fontId="7" fillId="0" borderId="25" xfId="1" applyFont="1" applyFill="1" applyBorder="1" applyAlignment="1" applyProtection="1">
      <alignment horizontal="center" vertical="center"/>
      <protection locked="0"/>
    </xf>
    <xf numFmtId="0" fontId="7" fillId="0" borderId="24" xfId="1" applyFont="1" applyFill="1" applyBorder="1" applyAlignment="1" applyProtection="1">
      <alignment horizontal="center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1" fontId="20" fillId="0" borderId="24" xfId="1" applyNumberFormat="1" applyFont="1" applyFill="1" applyBorder="1" applyAlignment="1" applyProtection="1">
      <alignment horizontal="center" vertical="center"/>
    </xf>
    <xf numFmtId="2" fontId="21" fillId="0" borderId="23" xfId="1" applyNumberFormat="1" applyFont="1" applyFill="1" applyBorder="1" applyAlignment="1" applyProtection="1">
      <alignment horizontal="center" vertical="center"/>
    </xf>
    <xf numFmtId="1" fontId="22" fillId="0" borderId="0" xfId="1" applyNumberFormat="1" applyFont="1" applyBorder="1" applyAlignment="1" applyProtection="1">
      <alignment horizontal="center" vertical="center"/>
    </xf>
    <xf numFmtId="2" fontId="9" fillId="0" borderId="0" xfId="1" applyNumberFormat="1" applyFont="1" applyBorder="1" applyAlignment="1" applyProtection="1">
      <alignment horizontal="center" vertical="center"/>
    </xf>
    <xf numFmtId="1" fontId="9" fillId="0" borderId="0" xfId="1" applyNumberFormat="1" applyFont="1" applyFill="1" applyBorder="1" applyAlignment="1" applyProtection="1">
      <alignment horizontal="center" vertical="center"/>
    </xf>
    <xf numFmtId="0" fontId="17" fillId="0" borderId="24" xfId="1" applyFont="1" applyBorder="1" applyAlignment="1">
      <alignment vertical="center" wrapText="1"/>
    </xf>
    <xf numFmtId="0" fontId="4" fillId="4" borderId="26" xfId="1" applyFont="1" applyFill="1" applyBorder="1" applyAlignment="1" applyProtection="1">
      <alignment horizontal="center" vertical="center"/>
    </xf>
    <xf numFmtId="0" fontId="7" fillId="0" borderId="27" xfId="1" applyFont="1" applyFill="1" applyBorder="1" applyAlignment="1" applyProtection="1">
      <alignment horizontal="center" vertical="center"/>
      <protection locked="0"/>
    </xf>
    <xf numFmtId="0" fontId="7" fillId="0" borderId="28" xfId="1" applyFont="1" applyFill="1" applyBorder="1" applyAlignment="1" applyProtection="1">
      <alignment horizontal="center" vertical="center"/>
      <protection locked="0"/>
    </xf>
    <xf numFmtId="2" fontId="21" fillId="0" borderId="24" xfId="1" applyNumberFormat="1" applyFont="1" applyFill="1" applyBorder="1" applyAlignment="1" applyProtection="1">
      <alignment horizontal="center" vertical="center"/>
    </xf>
    <xf numFmtId="0" fontId="17" fillId="0" borderId="24" xfId="1" applyFont="1" applyBorder="1" applyAlignment="1">
      <alignment horizontal="left" vertical="center" wrapText="1" indent="1"/>
    </xf>
    <xf numFmtId="0" fontId="19" fillId="6" borderId="23" xfId="1" applyFont="1" applyFill="1" applyBorder="1" applyAlignment="1">
      <alignment horizontal="left" vertical="center" wrapText="1"/>
    </xf>
    <xf numFmtId="0" fontId="17" fillId="6" borderId="33" xfId="1" applyFont="1" applyFill="1" applyBorder="1" applyAlignment="1">
      <alignment horizontal="left" vertical="center" wrapText="1" indent="1"/>
    </xf>
    <xf numFmtId="0" fontId="17" fillId="6" borderId="28" xfId="1" applyFont="1" applyFill="1" applyBorder="1" applyAlignment="1">
      <alignment horizontal="left" vertical="center" wrapText="1" indent="1"/>
    </xf>
    <xf numFmtId="0" fontId="19" fillId="0" borderId="23" xfId="1" applyFont="1" applyBorder="1" applyAlignment="1">
      <alignment horizontal="left" vertical="center" wrapText="1"/>
    </xf>
    <xf numFmtId="0" fontId="17" fillId="0" borderId="33" xfId="1" applyFont="1" applyBorder="1" applyAlignment="1">
      <alignment horizontal="left" vertical="center" wrapText="1" indent="1"/>
    </xf>
    <xf numFmtId="0" fontId="17" fillId="0" borderId="28" xfId="1" applyFont="1" applyBorder="1" applyAlignment="1">
      <alignment horizontal="left" vertical="center" wrapText="1" indent="1"/>
    </xf>
    <xf numFmtId="0" fontId="17" fillId="0" borderId="24" xfId="1" applyFont="1" applyFill="1" applyBorder="1" applyAlignment="1">
      <alignment vertical="center" wrapText="1"/>
    </xf>
    <xf numFmtId="0" fontId="17" fillId="6" borderId="23" xfId="1" applyFont="1" applyFill="1" applyBorder="1" applyAlignment="1">
      <alignment vertical="center" wrapText="1"/>
    </xf>
    <xf numFmtId="0" fontId="19" fillId="6" borderId="33" xfId="1" applyFont="1" applyFill="1" applyBorder="1" applyAlignment="1">
      <alignment horizontal="left" vertical="center" wrapText="1" indent="3"/>
    </xf>
    <xf numFmtId="0" fontId="4" fillId="6" borderId="28" xfId="1" applyFont="1" applyFill="1" applyBorder="1" applyAlignment="1">
      <alignment vertical="center"/>
    </xf>
    <xf numFmtId="0" fontId="17" fillId="0" borderId="25" xfId="1" applyFont="1" applyFill="1" applyBorder="1" applyAlignment="1">
      <alignment vertical="center" wrapText="1"/>
    </xf>
    <xf numFmtId="0" fontId="4" fillId="0" borderId="29" xfId="1" applyFont="1" applyBorder="1" applyAlignment="1">
      <alignment vertical="center"/>
    </xf>
    <xf numFmtId="0" fontId="4" fillId="0" borderId="32" xfId="1" applyFont="1" applyBorder="1" applyAlignment="1">
      <alignment vertical="center"/>
    </xf>
    <xf numFmtId="0" fontId="2" fillId="0" borderId="29" xfId="1" applyBorder="1" applyAlignment="1">
      <alignment horizontal="left" vertical="center"/>
    </xf>
    <xf numFmtId="0" fontId="4" fillId="0" borderId="32" xfId="1" applyFont="1" applyBorder="1" applyAlignment="1">
      <alignment horizontal="left" vertical="center"/>
    </xf>
    <xf numFmtId="0" fontId="2" fillId="0" borderId="34" xfId="1" applyBorder="1" applyAlignment="1">
      <alignment horizontal="left" vertical="center"/>
    </xf>
    <xf numFmtId="0" fontId="4" fillId="0" borderId="27" xfId="1" applyFont="1" applyBorder="1" applyAlignment="1">
      <alignment horizontal="left" vertical="center"/>
    </xf>
    <xf numFmtId="0" fontId="7" fillId="0" borderId="0" xfId="1" applyFont="1" applyBorder="1" applyAlignment="1">
      <alignment vertical="center" wrapText="1"/>
    </xf>
    <xf numFmtId="0" fontId="23" fillId="0" borderId="0" xfId="1" applyFont="1" applyBorder="1" applyAlignment="1">
      <alignment horizontal="right" vertical="center"/>
    </xf>
    <xf numFmtId="10" fontId="9" fillId="0" borderId="0" xfId="1" applyNumberFormat="1" applyFont="1" applyAlignment="1">
      <alignment horizontal="center" vertical="center"/>
    </xf>
    <xf numFmtId="0" fontId="22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24" fillId="0" borderId="0" xfId="1" applyFont="1" applyBorder="1" applyAlignment="1">
      <alignment horizontal="center" vertical="center"/>
    </xf>
    <xf numFmtId="0" fontId="15" fillId="0" borderId="0" xfId="1" applyFont="1" applyBorder="1" applyAlignment="1">
      <alignment horizontal="center" vertical="center" wrapText="1"/>
    </xf>
    <xf numFmtId="0" fontId="4" fillId="4" borderId="25" xfId="1" applyFont="1" applyFill="1" applyBorder="1" applyAlignment="1" applyProtection="1">
      <alignment horizontal="center" vertical="center"/>
    </xf>
    <xf numFmtId="1" fontId="20" fillId="0" borderId="0" xfId="1" applyNumberFormat="1" applyFont="1" applyFill="1" applyBorder="1" applyAlignment="1" applyProtection="1">
      <alignment horizontal="center" vertical="center"/>
    </xf>
    <xf numFmtId="2" fontId="21" fillId="0" borderId="0" xfId="1" applyNumberFormat="1" applyFont="1" applyFill="1" applyBorder="1" applyAlignment="1" applyProtection="1">
      <alignment horizontal="center" vertical="center"/>
    </xf>
    <xf numFmtId="0" fontId="24" fillId="0" borderId="0" xfId="1" applyFont="1" applyBorder="1" applyAlignment="1">
      <alignment horizontal="left" vertical="center"/>
    </xf>
    <xf numFmtId="2" fontId="7" fillId="0" borderId="0" xfId="1" applyNumberFormat="1" applyFont="1" applyBorder="1" applyAlignment="1">
      <alignment horizontal="center" vertical="center"/>
    </xf>
    <xf numFmtId="10" fontId="7" fillId="0" borderId="0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28" fillId="0" borderId="0" xfId="1" applyFont="1" applyFill="1" applyBorder="1" applyAlignment="1">
      <alignment vertical="center"/>
    </xf>
    <xf numFmtId="0" fontId="11" fillId="0" borderId="0" xfId="1" applyFont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5" fillId="0" borderId="0" xfId="1" applyFont="1" applyBorder="1" applyAlignment="1">
      <alignment horizontal="left" vertical="center"/>
    </xf>
    <xf numFmtId="0" fontId="29" fillId="0" borderId="0" xfId="1" applyFont="1" applyFill="1" applyBorder="1" applyAlignment="1">
      <alignment vertical="top" wrapText="1"/>
    </xf>
    <xf numFmtId="0" fontId="30" fillId="0" borderId="0" xfId="1" applyFont="1" applyBorder="1" applyAlignment="1" applyProtection="1">
      <alignment vertical="top" wrapText="1"/>
      <protection locked="0"/>
    </xf>
    <xf numFmtId="0" fontId="30" fillId="0" borderId="0" xfId="1" applyFont="1" applyBorder="1" applyAlignment="1" applyProtection="1">
      <alignment horizontal="center" vertical="top" wrapText="1"/>
      <protection locked="0"/>
    </xf>
    <xf numFmtId="0" fontId="3" fillId="0" borderId="41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7" fillId="0" borderId="43" xfId="1" applyFont="1" applyBorder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49" xfId="1" applyFont="1" applyBorder="1" applyAlignment="1" applyProtection="1">
      <alignment horizontal="center" vertical="center"/>
      <protection locked="0"/>
    </xf>
    <xf numFmtId="0" fontId="33" fillId="0" borderId="0" xfId="1" applyFont="1" applyBorder="1" applyAlignment="1">
      <alignment vertical="center" wrapText="1" shrinkToFit="1"/>
    </xf>
    <xf numFmtId="9" fontId="7" fillId="0" borderId="0" xfId="1" applyNumberFormat="1" applyFont="1" applyBorder="1" applyAlignment="1">
      <alignment horizontal="center" vertical="center"/>
    </xf>
    <xf numFmtId="0" fontId="10" fillId="0" borderId="42" xfId="1" applyFont="1" applyBorder="1" applyAlignment="1" applyProtection="1">
      <alignment horizontal="center" vertical="center" wrapText="1"/>
      <protection locked="0"/>
    </xf>
    <xf numFmtId="0" fontId="10" fillId="0" borderId="24" xfId="1" applyFont="1" applyBorder="1" applyAlignment="1" applyProtection="1">
      <alignment horizontal="center" vertical="center" wrapText="1"/>
      <protection locked="0"/>
    </xf>
    <xf numFmtId="0" fontId="10" fillId="0" borderId="47" xfId="1" applyFont="1" applyBorder="1" applyAlignment="1" applyProtection="1">
      <alignment horizontal="center" vertical="center" wrapText="1"/>
      <protection locked="0"/>
    </xf>
    <xf numFmtId="0" fontId="10" fillId="0" borderId="48" xfId="1" applyFont="1" applyBorder="1" applyAlignment="1" applyProtection="1">
      <alignment horizontal="center" vertical="center" wrapText="1"/>
      <protection locked="0"/>
    </xf>
    <xf numFmtId="14" fontId="31" fillId="0" borderId="0" xfId="1" applyNumberFormat="1" applyFont="1" applyBorder="1" applyAlignment="1">
      <alignment horizontal="center" vertical="center"/>
    </xf>
    <xf numFmtId="0" fontId="31" fillId="0" borderId="0" xfId="1" applyFont="1" applyBorder="1" applyAlignment="1">
      <alignment horizontal="center" vertical="center"/>
    </xf>
    <xf numFmtId="0" fontId="3" fillId="7" borderId="35" xfId="1" applyFont="1" applyFill="1" applyBorder="1" applyAlignment="1">
      <alignment horizontal="center" vertical="center"/>
    </xf>
    <xf numFmtId="0" fontId="3" fillId="7" borderId="36" xfId="1" applyFont="1" applyFill="1" applyBorder="1" applyAlignment="1">
      <alignment horizontal="center" vertical="center"/>
    </xf>
    <xf numFmtId="0" fontId="15" fillId="7" borderId="36" xfId="1" applyFont="1" applyFill="1" applyBorder="1" applyAlignment="1">
      <alignment horizontal="center" vertical="center"/>
    </xf>
    <xf numFmtId="0" fontId="15" fillId="7" borderId="37" xfId="1" applyFont="1" applyFill="1" applyBorder="1" applyAlignment="1">
      <alignment horizontal="center" vertical="center"/>
    </xf>
    <xf numFmtId="0" fontId="10" fillId="0" borderId="38" xfId="1" applyFont="1" applyBorder="1" applyAlignment="1" applyProtection="1">
      <alignment horizontal="center" vertical="center" wrapText="1"/>
      <protection locked="0"/>
    </xf>
    <xf numFmtId="0" fontId="10" fillId="0" borderId="9" xfId="1" applyFont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0" fontId="3" fillId="0" borderId="39" xfId="1" applyFont="1" applyBorder="1" applyAlignment="1">
      <alignment horizontal="center" vertical="center" wrapText="1"/>
    </xf>
    <xf numFmtId="0" fontId="2" fillId="0" borderId="40" xfId="1" applyBorder="1"/>
    <xf numFmtId="0" fontId="3" fillId="0" borderId="39" xfId="1" applyFont="1" applyBorder="1" applyAlignment="1">
      <alignment horizontal="center" vertical="center"/>
    </xf>
    <xf numFmtId="0" fontId="3" fillId="0" borderId="40" xfId="1" applyFont="1" applyBorder="1" applyAlignment="1">
      <alignment horizontal="center" vertical="center"/>
    </xf>
    <xf numFmtId="0" fontId="3" fillId="0" borderId="41" xfId="1" applyFont="1" applyBorder="1" applyAlignment="1">
      <alignment horizontal="center" vertical="center"/>
    </xf>
    <xf numFmtId="0" fontId="10" fillId="0" borderId="44" xfId="1" applyFont="1" applyBorder="1" applyAlignment="1" applyProtection="1">
      <alignment horizontal="center" vertical="center" wrapText="1"/>
      <protection locked="0"/>
    </xf>
    <xf numFmtId="0" fontId="10" fillId="0" borderId="45" xfId="1" applyFont="1" applyBorder="1" applyAlignment="1" applyProtection="1">
      <alignment horizontal="center" vertical="center" wrapText="1"/>
      <protection locked="0"/>
    </xf>
    <xf numFmtId="0" fontId="10" fillId="0" borderId="46" xfId="1" applyFont="1" applyBorder="1" applyAlignment="1" applyProtection="1">
      <alignment horizontal="center" vertical="center" wrapText="1"/>
      <protection locked="0"/>
    </xf>
    <xf numFmtId="2" fontId="16" fillId="0" borderId="24" xfId="1" applyNumberFormat="1" applyFont="1" applyBorder="1" applyAlignment="1" applyProtection="1">
      <alignment horizontal="center" vertical="center"/>
    </xf>
    <xf numFmtId="0" fontId="7" fillId="0" borderId="24" xfId="1" applyFont="1" applyBorder="1" applyAlignment="1">
      <alignment horizontal="center" vertical="center"/>
    </xf>
    <xf numFmtId="0" fontId="3" fillId="0" borderId="24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0" fontId="24" fillId="0" borderId="0" xfId="1" applyFont="1" applyBorder="1" applyAlignment="1">
      <alignment horizontal="center" vertical="center"/>
    </xf>
    <xf numFmtId="0" fontId="7" fillId="6" borderId="24" xfId="1" applyFont="1" applyFill="1" applyBorder="1" applyAlignment="1">
      <alignment horizontal="left" vertical="center" wrapText="1"/>
    </xf>
    <xf numFmtId="0" fontId="7" fillId="0" borderId="24" xfId="1" applyFont="1" applyBorder="1" applyAlignment="1">
      <alignment horizontal="left" vertical="center" wrapText="1"/>
    </xf>
    <xf numFmtId="10" fontId="3" fillId="0" borderId="24" xfId="1" applyNumberFormat="1" applyFont="1" applyFill="1" applyBorder="1" applyAlignment="1" applyProtection="1">
      <alignment horizontal="center" vertical="center" wrapText="1"/>
    </xf>
    <xf numFmtId="0" fontId="3" fillId="5" borderId="24" xfId="1" applyFont="1" applyFill="1" applyBorder="1" applyAlignment="1">
      <alignment horizontal="left" vertical="center"/>
    </xf>
    <xf numFmtId="0" fontId="2" fillId="0" borderId="24" xfId="1" applyFont="1" applyFill="1" applyBorder="1" applyAlignment="1">
      <alignment horizontal="left" vertical="center" wrapText="1"/>
    </xf>
    <xf numFmtId="0" fontId="2" fillId="6" borderId="24" xfId="1" applyFont="1" applyFill="1" applyBorder="1" applyAlignment="1">
      <alignment horizontal="left" vertical="center" wrapText="1"/>
    </xf>
    <xf numFmtId="0" fontId="2" fillId="0" borderId="26" xfId="1" applyFont="1" applyBorder="1" applyAlignment="1">
      <alignment horizontal="left" vertical="center" wrapText="1"/>
    </xf>
    <xf numFmtId="0" fontId="2" fillId="0" borderId="25" xfId="1" applyFont="1" applyBorder="1" applyAlignment="1">
      <alignment horizontal="left" vertical="center" wrapText="1"/>
    </xf>
    <xf numFmtId="0" fontId="2" fillId="6" borderId="26" xfId="1" applyFont="1" applyFill="1" applyBorder="1" applyAlignment="1">
      <alignment horizontal="left" vertical="center" wrapText="1"/>
    </xf>
    <xf numFmtId="0" fontId="2" fillId="6" borderId="25" xfId="1" applyFont="1" applyFill="1" applyBorder="1" applyAlignment="1">
      <alignment horizontal="left" vertical="center" wrapText="1"/>
    </xf>
    <xf numFmtId="0" fontId="2" fillId="0" borderId="24" xfId="1" applyFont="1" applyBorder="1" applyAlignment="1">
      <alignment horizontal="left" vertical="center" wrapText="1"/>
    </xf>
    <xf numFmtId="0" fontId="17" fillId="0" borderId="30" xfId="1" applyFont="1" applyBorder="1" applyAlignment="1">
      <alignment horizontal="left" vertical="center" wrapText="1"/>
    </xf>
    <xf numFmtId="0" fontId="17" fillId="0" borderId="31" xfId="1" applyFont="1" applyBorder="1" applyAlignment="1">
      <alignment horizontal="left" vertical="center" wrapText="1"/>
    </xf>
    <xf numFmtId="0" fontId="17" fillId="0" borderId="29" xfId="1" applyFont="1" applyBorder="1" applyAlignment="1">
      <alignment horizontal="left" vertical="center" wrapText="1"/>
    </xf>
    <xf numFmtId="0" fontId="17" fillId="0" borderId="32" xfId="1" applyFont="1" applyBorder="1" applyAlignment="1">
      <alignment horizontal="left" vertical="center" wrapText="1"/>
    </xf>
    <xf numFmtId="0" fontId="2" fillId="0" borderId="32" xfId="1" applyBorder="1" applyAlignment="1">
      <alignment horizontal="left"/>
    </xf>
    <xf numFmtId="0" fontId="15" fillId="0" borderId="0" xfId="1" applyFont="1" applyBorder="1" applyAlignment="1">
      <alignment horizontal="center" vertical="center" wrapText="1"/>
    </xf>
    <xf numFmtId="0" fontId="17" fillId="0" borderId="34" xfId="1" applyFont="1" applyBorder="1" applyAlignment="1">
      <alignment horizontal="left" vertical="center" wrapText="1"/>
    </xf>
    <xf numFmtId="0" fontId="17" fillId="0" borderId="27" xfId="1" applyFont="1" applyBorder="1" applyAlignment="1">
      <alignment horizontal="left" vertical="center" wrapText="1"/>
    </xf>
    <xf numFmtId="0" fontId="17" fillId="0" borderId="26" xfId="1" applyFont="1" applyBorder="1" applyAlignment="1">
      <alignment horizontal="left" vertical="center" wrapText="1"/>
    </xf>
    <xf numFmtId="0" fontId="17" fillId="0" borderId="25" xfId="1" applyFont="1" applyBorder="1" applyAlignment="1">
      <alignment horizontal="left" vertical="center" wrapText="1"/>
    </xf>
    <xf numFmtId="0" fontId="7" fillId="0" borderId="23" xfId="1" applyFont="1" applyFill="1" applyBorder="1" applyAlignment="1" applyProtection="1">
      <alignment horizontal="center" vertical="center"/>
      <protection locked="0"/>
    </xf>
    <xf numFmtId="0" fontId="7" fillId="0" borderId="28" xfId="1" applyFont="1" applyFill="1" applyBorder="1" applyAlignment="1" applyProtection="1">
      <alignment horizontal="center" vertical="center"/>
      <protection locked="0"/>
    </xf>
    <xf numFmtId="0" fontId="4" fillId="4" borderId="23" xfId="1" applyFont="1" applyFill="1" applyBorder="1" applyAlignment="1" applyProtection="1">
      <alignment horizontal="center" vertical="center"/>
    </xf>
    <xf numFmtId="0" fontId="4" fillId="4" borderId="28" xfId="1" applyFont="1" applyFill="1" applyBorder="1" applyAlignment="1" applyProtection="1">
      <alignment horizontal="center" vertical="center"/>
    </xf>
    <xf numFmtId="1" fontId="20" fillId="0" borderId="23" xfId="1" applyNumberFormat="1" applyFont="1" applyFill="1" applyBorder="1" applyAlignment="1" applyProtection="1">
      <alignment horizontal="center" vertical="center"/>
    </xf>
    <xf numFmtId="1" fontId="20" fillId="0" borderId="28" xfId="1" applyNumberFormat="1" applyFont="1" applyFill="1" applyBorder="1" applyAlignment="1" applyProtection="1">
      <alignment horizontal="center" vertical="center"/>
    </xf>
    <xf numFmtId="2" fontId="21" fillId="0" borderId="23" xfId="1" applyNumberFormat="1" applyFont="1" applyFill="1" applyBorder="1" applyAlignment="1" applyProtection="1">
      <alignment horizontal="center" vertical="center"/>
    </xf>
    <xf numFmtId="2" fontId="21" fillId="0" borderId="28" xfId="1" applyNumberFormat="1" applyFont="1" applyFill="1" applyBorder="1" applyAlignment="1" applyProtection="1">
      <alignment horizontal="center" vertical="center"/>
    </xf>
    <xf numFmtId="1" fontId="22" fillId="0" borderId="29" xfId="1" applyNumberFormat="1" applyFont="1" applyBorder="1" applyAlignment="1" applyProtection="1">
      <alignment horizontal="center" vertical="center"/>
    </xf>
    <xf numFmtId="0" fontId="7" fillId="0" borderId="33" xfId="1" applyFont="1" applyFill="1" applyBorder="1" applyAlignment="1" applyProtection="1">
      <alignment horizontal="center" vertical="center"/>
      <protection locked="0"/>
    </xf>
    <xf numFmtId="0" fontId="4" fillId="4" borderId="33" xfId="1" applyFont="1" applyFill="1" applyBorder="1" applyAlignment="1" applyProtection="1">
      <alignment horizontal="center" vertical="center"/>
    </xf>
    <xf numFmtId="1" fontId="20" fillId="0" borderId="33" xfId="1" applyNumberFormat="1" applyFont="1" applyFill="1" applyBorder="1" applyAlignment="1" applyProtection="1">
      <alignment horizontal="center" vertical="center"/>
    </xf>
    <xf numFmtId="0" fontId="19" fillId="0" borderId="34" xfId="1" applyFont="1" applyBorder="1" applyAlignment="1">
      <alignment horizontal="left" vertical="center" wrapText="1"/>
    </xf>
    <xf numFmtId="0" fontId="19" fillId="0" borderId="27" xfId="1" applyFont="1" applyBorder="1" applyAlignment="1">
      <alignment horizontal="left" vertical="center" wrapText="1"/>
    </xf>
    <xf numFmtId="0" fontId="17" fillId="6" borderId="23" xfId="1" applyFont="1" applyFill="1" applyBorder="1" applyAlignment="1">
      <alignment vertical="center" wrapText="1"/>
    </xf>
    <xf numFmtId="0" fontId="2" fillId="6" borderId="28" xfId="1" applyFill="1" applyBorder="1" applyAlignment="1">
      <alignment vertical="center"/>
    </xf>
    <xf numFmtId="1" fontId="9" fillId="0" borderId="0" xfId="1" applyNumberFormat="1" applyFont="1" applyFill="1" applyBorder="1" applyAlignment="1" applyProtection="1">
      <alignment horizontal="center" vertical="center"/>
    </xf>
    <xf numFmtId="2" fontId="21" fillId="0" borderId="33" xfId="1" applyNumberFormat="1" applyFont="1" applyFill="1" applyBorder="1" applyAlignment="1" applyProtection="1">
      <alignment horizontal="center" vertical="center"/>
    </xf>
    <xf numFmtId="2" fontId="9" fillId="0" borderId="0" xfId="1" applyNumberFormat="1" applyFont="1" applyBorder="1" applyAlignment="1" applyProtection="1">
      <alignment horizontal="center" vertical="center"/>
    </xf>
    <xf numFmtId="1" fontId="9" fillId="0" borderId="0" xfId="1" applyNumberFormat="1" applyFont="1" applyAlignment="1" applyProtection="1">
      <alignment horizontal="center" vertical="center"/>
    </xf>
    <xf numFmtId="0" fontId="3" fillId="5" borderId="23" xfId="1" applyFont="1" applyFill="1" applyBorder="1" applyAlignment="1">
      <alignment horizontal="left" vertical="center"/>
    </xf>
    <xf numFmtId="0" fontId="19" fillId="0" borderId="29" xfId="1" applyFont="1" applyBorder="1" applyAlignment="1">
      <alignment horizontal="left" vertical="center" wrapText="1"/>
    </xf>
    <xf numFmtId="0" fontId="19" fillId="0" borderId="32" xfId="1" applyFont="1" applyBorder="1" applyAlignment="1">
      <alignment horizontal="left" vertical="center" wrapText="1"/>
    </xf>
    <xf numFmtId="0" fontId="17" fillId="0" borderId="24" xfId="1" applyFont="1" applyBorder="1" applyAlignment="1">
      <alignment vertical="center" wrapText="1"/>
    </xf>
    <xf numFmtId="0" fontId="17" fillId="0" borderId="24" xfId="1" applyFont="1" applyBorder="1" applyAlignment="1">
      <alignment horizontal="left" vertical="center" wrapText="1"/>
    </xf>
    <xf numFmtId="0" fontId="2" fillId="0" borderId="24" xfId="1" applyBorder="1" applyAlignment="1">
      <alignment vertical="center"/>
    </xf>
    <xf numFmtId="0" fontId="10" fillId="0" borderId="15" xfId="1" applyFont="1" applyBorder="1" applyAlignment="1" applyProtection="1">
      <alignment horizontal="center" vertical="center" wrapText="1"/>
      <protection locked="0"/>
    </xf>
    <xf numFmtId="0" fontId="10" fillId="0" borderId="16" xfId="1" applyFont="1" applyBorder="1" applyAlignment="1" applyProtection="1">
      <alignment horizontal="center" vertical="center" wrapText="1"/>
      <protection locked="0"/>
    </xf>
    <xf numFmtId="0" fontId="10" fillId="0" borderId="17" xfId="1" applyFont="1" applyBorder="1" applyAlignment="1" applyProtection="1">
      <alignment horizontal="center" vertical="center" wrapText="1"/>
      <protection locked="0"/>
    </xf>
    <xf numFmtId="0" fontId="10" fillId="0" borderId="18" xfId="1" applyFont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horizontal="center" vertical="center" wrapText="1"/>
      <protection locked="0"/>
    </xf>
    <xf numFmtId="0" fontId="10" fillId="0" borderId="19" xfId="1" applyFont="1" applyBorder="1" applyAlignment="1" applyProtection="1">
      <alignment horizontal="center" vertical="center" wrapText="1"/>
      <protection locked="0"/>
    </xf>
    <xf numFmtId="0" fontId="10" fillId="0" borderId="20" xfId="1" applyFont="1" applyBorder="1" applyAlignment="1" applyProtection="1">
      <alignment horizontal="center" vertical="center" wrapText="1"/>
      <protection locked="0"/>
    </xf>
    <xf numFmtId="0" fontId="10" fillId="0" borderId="21" xfId="1" applyFont="1" applyBorder="1" applyAlignment="1" applyProtection="1">
      <alignment horizontal="center" vertical="center" wrapText="1"/>
      <protection locked="0"/>
    </xf>
    <xf numFmtId="0" fontId="10" fillId="0" borderId="22" xfId="1" applyFont="1" applyBorder="1" applyAlignment="1" applyProtection="1">
      <alignment horizontal="center" vertical="center" wrapText="1"/>
      <protection locked="0"/>
    </xf>
    <xf numFmtId="9" fontId="11" fillId="0" borderId="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/>
    </xf>
    <xf numFmtId="0" fontId="7" fillId="0" borderId="2" xfId="1" applyFont="1" applyBorder="1" applyAlignment="1">
      <alignment horizontal="right" vertical="center"/>
    </xf>
    <xf numFmtId="0" fontId="10" fillId="0" borderId="3" xfId="1" applyFont="1" applyBorder="1" applyAlignment="1" applyProtection="1">
      <alignment horizontal="center" vertical="center" wrapText="1"/>
      <protection locked="0"/>
    </xf>
    <xf numFmtId="0" fontId="10" fillId="0" borderId="4" xfId="1" applyFont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 applyProtection="1">
      <alignment horizontal="center" vertical="center" wrapText="1"/>
      <protection locked="0"/>
    </xf>
    <xf numFmtId="0" fontId="7" fillId="0" borderId="7" xfId="1" applyFont="1" applyBorder="1" applyAlignment="1">
      <alignment horizontal="right" vertical="center"/>
    </xf>
    <xf numFmtId="0" fontId="10" fillId="0" borderId="8" xfId="1" applyFont="1" applyBorder="1" applyAlignment="1" applyProtection="1">
      <alignment horizontal="center" vertical="center" wrapText="1"/>
      <protection locked="0"/>
    </xf>
    <xf numFmtId="0" fontId="7" fillId="0" borderId="11" xfId="1" applyFont="1" applyBorder="1" applyAlignment="1" applyProtection="1">
      <alignment horizontal="center" vertical="center"/>
    </xf>
    <xf numFmtId="0" fontId="7" fillId="2" borderId="12" xfId="1" applyFont="1" applyFill="1" applyBorder="1" applyAlignment="1" applyProtection="1">
      <alignment horizontal="center" vertical="center"/>
    </xf>
    <xf numFmtId="0" fontId="7" fillId="2" borderId="13" xfId="1" applyFont="1" applyFill="1" applyBorder="1" applyAlignment="1" applyProtection="1">
      <alignment horizontal="center" vertical="center"/>
    </xf>
    <xf numFmtId="0" fontId="7" fillId="2" borderId="14" xfId="1" applyFont="1" applyFill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  <protection locked="0"/>
    </xf>
    <xf numFmtId="0" fontId="3" fillId="0" borderId="4" xfId="1" applyFont="1" applyBorder="1" applyAlignment="1" applyProtection="1">
      <alignment horizontal="center" vertical="center"/>
      <protection locked="0"/>
    </xf>
    <xf numFmtId="0" fontId="3" fillId="0" borderId="6" xfId="1" applyFont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7" fillId="0" borderId="23" xfId="1" applyFont="1" applyBorder="1" applyAlignment="1">
      <alignment horizontal="left" vertical="center" wrapText="1"/>
    </xf>
    <xf numFmtId="0" fontId="17" fillId="0" borderId="28" xfId="1" applyFont="1" applyBorder="1" applyAlignment="1">
      <alignment horizontal="left" vertical="center" wrapText="1"/>
    </xf>
    <xf numFmtId="0" fontId="17" fillId="6" borderId="23" xfId="1" applyFont="1" applyFill="1" applyBorder="1" applyAlignment="1">
      <alignment horizontal="left" vertical="center" wrapText="1"/>
    </xf>
    <xf numFmtId="0" fontId="17" fillId="6" borderId="28" xfId="1" applyFont="1" applyFill="1" applyBorder="1" applyAlignment="1">
      <alignment horizontal="left" vertical="center" wrapText="1"/>
    </xf>
    <xf numFmtId="0" fontId="2" fillId="0" borderId="24" xfId="1" applyBorder="1" applyAlignment="1">
      <alignment horizontal="left" vertical="center"/>
    </xf>
  </cellXfs>
  <cellStyles count="5">
    <cellStyle name="Excel Built-in Normal" xfId="2"/>
    <cellStyle name="Normal" xfId="0" builtinId="0"/>
    <cellStyle name="Normal 2" xfId="1"/>
    <cellStyle name="Normal 3" xfId="3"/>
    <cellStyle name="Normal 4" xfId="4"/>
  </cellStyles>
  <dxfs count="4"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7"/>
              <c:pt idx="0">
                <c:v>Exactitude et précision des descriptions techniques</c:v>
              </c:pt>
              <c:pt idx="1">
                <c:v>Concision et lisibilité des informations.</c:v>
              </c:pt>
              <c:pt idx="2">
                <c:v>Pertinence de la définition du rôle tenu au sein du groupe.</c:v>
              </c:pt>
              <c:pt idx="3">
                <c:v>Pertinence des interventions.</c:v>
              </c:pt>
              <c:pt idx="4">
                <c:v>Pertinence et maîtrise des moyens de communication retenus.</c:v>
              </c:pt>
              <c:pt idx="5">
                <c:v>Pertinence du choix des essais à mettre en place.</c:v>
              </c:pt>
              <c:pt idx="6">
                <c:v>Pertinence des indicateurs en vue de qualification.</c:v>
              </c:pt>
              <c:pt idx="7">
                <c:v>Pertinence du protocole d'essai proposé.</c:v>
              </c:pt>
              <c:pt idx="8">
                <c:v>Les essais sont mis en œuvre de façon à garantir la validité et l'exploitabilité des résultats.</c:v>
              </c:pt>
              <c:pt idx="9">
                <c:v>Pertinence des conclusions relatives à la qualification(point de vue technique et économique).</c:v>
              </c:pt>
              <c:pt idx="10">
                <c:v>Cohérence du mode de surveillance choisi au regard des conclusions relatives à la qualification.</c:v>
              </c:pt>
              <c:pt idx="11">
                <c:v>Le moyen est mis en œuvre dans le respect des données de production.</c:v>
              </c:pt>
              <c:pt idx="12">
                <c:v>Exactitude du protocole de contrôle des caractéristiques et/ou performances du moyen.</c:v>
              </c:pt>
              <c:pt idx="13">
                <c:v>Pertinence de l'identification des critères d'amélioration technico-économiques.</c:v>
              </c:pt>
              <c:pt idx="14">
                <c:v>Exactitude de la mise en oeuvre de la méthode ou de l’outil d’amélioration de la qualité.</c:v>
              </c:pt>
              <c:pt idx="15">
                <c:v>Pertinence des améliorations proposées.</c:v>
              </c:pt>
              <c:pt idx="16">
                <c:v>Les modifications sont correctement intégrées au processus.</c:v>
              </c:pt>
            </c:strLit>
          </c:cat>
          <c:val>
            <c:numLit>
              <c:formatCode>General</c:formatCode>
              <c:ptCount val="1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1</c:v>
              </c:pt>
              <c:pt idx="6">
                <c:v>0.66666666666666663</c:v>
              </c:pt>
              <c:pt idx="7">
                <c:v>0.77777777777778001</c:v>
              </c:pt>
              <c:pt idx="8">
                <c:v>0.5</c:v>
              </c:pt>
              <c:pt idx="9">
                <c:v>0.33333333333333298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24A-46D3-817D-D5BF7BCB5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791352"/>
        <c:axId val="125792136"/>
      </c:barChart>
      <c:catAx>
        <c:axId val="125791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5792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92136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25791352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39" footer="0.49212598450000139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BC-41A9-B923-5A7EDDDC5CAC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A4BC-41A9-B923-5A7EDDDC5CAC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A4BC-41A9-B923-5A7EDDDC5CAC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A4BC-41A9-B923-5A7EDDDC5C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25792920"/>
        <c:axId val="286757192"/>
      </c:barChart>
      <c:catAx>
        <c:axId val="125792920"/>
        <c:scaling>
          <c:orientation val="minMax"/>
        </c:scaling>
        <c:delete val="1"/>
        <c:axPos val="l"/>
        <c:majorTickMark val="out"/>
        <c:minorTickMark val="none"/>
        <c:tickLblPos val="none"/>
        <c:crossAx val="286757192"/>
        <c:crosses val="autoZero"/>
        <c:auto val="1"/>
        <c:lblAlgn val="ctr"/>
        <c:lblOffset val="100"/>
        <c:noMultiLvlLbl val="0"/>
      </c:catAx>
      <c:valAx>
        <c:axId val="286757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25792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611" r="0.75000000000000611" t="0.98425196899999956" header="0.49212598450000306" footer="0.4921259845000030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0A8-4762-A54F-BA0C8B8BC73A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E0A8-4762-A54F-BA0C8B8BC73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E0A8-4762-A54F-BA0C8B8BC73A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E0A8-4762-A54F-BA0C8B8BC7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6757976"/>
        <c:axId val="286758368"/>
      </c:barChart>
      <c:catAx>
        <c:axId val="286757976"/>
        <c:scaling>
          <c:orientation val="minMax"/>
        </c:scaling>
        <c:delete val="1"/>
        <c:axPos val="l"/>
        <c:majorTickMark val="out"/>
        <c:minorTickMark val="none"/>
        <c:tickLblPos val="none"/>
        <c:crossAx val="286758368"/>
        <c:crosses val="autoZero"/>
        <c:auto val="1"/>
        <c:lblAlgn val="ctr"/>
        <c:lblOffset val="100"/>
        <c:noMultiLvlLbl val="0"/>
      </c:catAx>
      <c:valAx>
        <c:axId val="286758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67579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611" r="0.75000000000000611" t="0.98425196899999956" header="0.49212598450000306" footer="0.4921259845000030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7"/>
              <c:pt idx="0">
                <c:v>Exactitude et précision des descriptions techniques</c:v>
              </c:pt>
              <c:pt idx="1">
                <c:v>Concision et lisibilité des informations.</c:v>
              </c:pt>
              <c:pt idx="2">
                <c:v>Pertinence de la définition du rôle tenu au sein du groupe.</c:v>
              </c:pt>
              <c:pt idx="3">
                <c:v>Pertinence des interventions.</c:v>
              </c:pt>
              <c:pt idx="4">
                <c:v>Pertinence et maîtrise des moyens de communication retenus.</c:v>
              </c:pt>
              <c:pt idx="5">
                <c:v>Pertinence du choix des essais à mettre en place.</c:v>
              </c:pt>
              <c:pt idx="6">
                <c:v>Pertinence des indicateurs en vue de qualification.</c:v>
              </c:pt>
              <c:pt idx="7">
                <c:v>Pertinence du protocole d'essai proposé.</c:v>
              </c:pt>
              <c:pt idx="8">
                <c:v>Les essais sont mis en œuvre de façon à garantir la validité et l'exploitabilité des résultats.</c:v>
              </c:pt>
              <c:pt idx="9">
                <c:v>Pertinence des conclusions relatives à la qualification(point de vue technique et économique).</c:v>
              </c:pt>
              <c:pt idx="10">
                <c:v>Cohérence du mode de surveillance choisi au regard des conclusions relatives à la qualification.</c:v>
              </c:pt>
              <c:pt idx="11">
                <c:v>Le moyen est mis en œuvre dans le respect des données de production.</c:v>
              </c:pt>
              <c:pt idx="12">
                <c:v>Exactitude du protocole de contrôle des caractéristiques et/ou performances du moyen.</c:v>
              </c:pt>
              <c:pt idx="13">
                <c:v>Pertinence de l'identification des critères d'amélioration technico-économiques.</c:v>
              </c:pt>
              <c:pt idx="14">
                <c:v>Exactitude de la mise en oeuvre de la méthode ou de l’outil d’amélioration de la qualité.</c:v>
              </c:pt>
              <c:pt idx="15">
                <c:v>Pertinence des améliorations proposées.</c:v>
              </c:pt>
              <c:pt idx="16">
                <c:v>Les modifications sont correctement intégrées au processus.</c:v>
              </c:pt>
            </c:strLit>
          </c:cat>
          <c:val>
            <c:numLit>
              <c:formatCode>General</c:formatCode>
              <c:ptCount val="1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1</c:v>
              </c:pt>
              <c:pt idx="6">
                <c:v>0.66666666666666663</c:v>
              </c:pt>
              <c:pt idx="7">
                <c:v>0.77777777777778023</c:v>
              </c:pt>
              <c:pt idx="8">
                <c:v>0.5</c:v>
              </c:pt>
              <c:pt idx="9">
                <c:v>0.33333333333333298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DC3-4BD4-BF51-F43EE69635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8836296"/>
        <c:axId val="288836688"/>
      </c:barChart>
      <c:catAx>
        <c:axId val="288836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88836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88836688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2888362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5" footer="0.492125984500001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4A7-484D-9424-0D69BEC832B0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F4A7-484D-9424-0D69BEC832B0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F4A7-484D-9424-0D69BEC832B0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F4A7-484D-9424-0D69BEC832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8837472"/>
        <c:axId val="288837864"/>
      </c:barChart>
      <c:catAx>
        <c:axId val="288837472"/>
        <c:scaling>
          <c:orientation val="minMax"/>
        </c:scaling>
        <c:delete val="1"/>
        <c:axPos val="l"/>
        <c:majorTickMark val="out"/>
        <c:minorTickMark val="none"/>
        <c:tickLblPos val="none"/>
        <c:crossAx val="288837864"/>
        <c:crosses val="autoZero"/>
        <c:auto val="1"/>
        <c:lblAlgn val="ctr"/>
        <c:lblOffset val="100"/>
        <c:noMultiLvlLbl val="0"/>
      </c:catAx>
      <c:valAx>
        <c:axId val="2888378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8837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633" r="0.75000000000000633" t="0.98425196899999956" header="0.49212598450000317" footer="0.49212598450000317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A3-40B9-A5EE-2BBF98FB57FF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DA3-40B9-A5EE-2BBF98FB57FF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3DA3-40B9-A5EE-2BBF98FB57FF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3DA3-40B9-A5EE-2BBF98FB57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8838648"/>
        <c:axId val="288839040"/>
      </c:barChart>
      <c:catAx>
        <c:axId val="288838648"/>
        <c:scaling>
          <c:orientation val="minMax"/>
        </c:scaling>
        <c:delete val="1"/>
        <c:axPos val="l"/>
        <c:majorTickMark val="out"/>
        <c:minorTickMark val="none"/>
        <c:tickLblPos val="none"/>
        <c:crossAx val="288839040"/>
        <c:crosses val="autoZero"/>
        <c:auto val="1"/>
        <c:lblAlgn val="ctr"/>
        <c:lblOffset val="100"/>
        <c:noMultiLvlLbl val="0"/>
      </c:catAx>
      <c:valAx>
        <c:axId val="2888390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8838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633" r="0.75000000000000633" t="0.98425196899999956" header="0.49212598450000317" footer="0.4921259845000031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2EC-4963-99A8-8AC40D791C23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42EC-4963-99A8-8AC40D791C23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42EC-4963-99A8-8AC40D791C23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42EC-4963-99A8-8AC40D791C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8839824"/>
        <c:axId val="289205728"/>
      </c:barChart>
      <c:catAx>
        <c:axId val="288839824"/>
        <c:scaling>
          <c:orientation val="minMax"/>
        </c:scaling>
        <c:delete val="1"/>
        <c:axPos val="l"/>
        <c:majorTickMark val="out"/>
        <c:minorTickMark val="none"/>
        <c:tickLblPos val="none"/>
        <c:crossAx val="289205728"/>
        <c:crosses val="autoZero"/>
        <c:auto val="1"/>
        <c:lblAlgn val="ctr"/>
        <c:lblOffset val="100"/>
        <c:noMultiLvlLbl val="0"/>
      </c:catAx>
      <c:valAx>
        <c:axId val="2892057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8839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633" r="0.75000000000000633" t="0.98425196899999956" header="0.49212598450000317" footer="0.4921259845000031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ADD-4F67-8E5F-B64581121E77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AADD-4F67-8E5F-B64581121E77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AADD-4F67-8E5F-B64581121E77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AADD-4F67-8E5F-B64581121E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9206512"/>
        <c:axId val="289206904"/>
      </c:barChart>
      <c:catAx>
        <c:axId val="289206512"/>
        <c:scaling>
          <c:orientation val="minMax"/>
        </c:scaling>
        <c:delete val="1"/>
        <c:axPos val="l"/>
        <c:majorTickMark val="out"/>
        <c:minorTickMark val="none"/>
        <c:tickLblPos val="none"/>
        <c:crossAx val="289206904"/>
        <c:crosses val="autoZero"/>
        <c:auto val="1"/>
        <c:lblAlgn val="ctr"/>
        <c:lblOffset val="100"/>
        <c:noMultiLvlLbl val="0"/>
      </c:catAx>
      <c:valAx>
        <c:axId val="2892069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2892065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633" r="0.75000000000000633" t="0.98425196899999956" header="0.49212598450000317" footer="0.4921259845000031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4048125</xdr:colOff>
      <xdr:row>0</xdr:row>
      <xdr:rowOff>0</xdr:rowOff>
    </xdr:from>
    <xdr:to>
      <xdr:col>20</xdr:col>
      <xdr:colOff>266700</xdr:colOff>
      <xdr:row>0</xdr:row>
      <xdr:rowOff>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209550</xdr:colOff>
      <xdr:row>22</xdr:row>
      <xdr:rowOff>0</xdr:rowOff>
    </xdr:to>
    <xdr:graphicFrame macro="">
      <xdr:nvGraphicFramePr>
        <xdr:cNvPr id="3" name="Graphique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219075</xdr:colOff>
      <xdr:row>22</xdr:row>
      <xdr:rowOff>0</xdr:rowOff>
    </xdr:to>
    <xdr:graphicFrame macro="">
      <xdr:nvGraphicFramePr>
        <xdr:cNvPr id="4" name="Graphique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4048125</xdr:colOff>
      <xdr:row>0</xdr:row>
      <xdr:rowOff>0</xdr:rowOff>
    </xdr:from>
    <xdr:to>
      <xdr:col>20</xdr:col>
      <xdr:colOff>266700</xdr:colOff>
      <xdr:row>0</xdr:row>
      <xdr:rowOff>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209550</xdr:colOff>
      <xdr:row>22</xdr:row>
      <xdr:rowOff>0</xdr:rowOff>
    </xdr:to>
    <xdr:graphicFrame macro="">
      <xdr:nvGraphicFramePr>
        <xdr:cNvPr id="3" name="Graphique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219075</xdr:colOff>
      <xdr:row>22</xdr:row>
      <xdr:rowOff>0</xdr:rowOff>
    </xdr:to>
    <xdr:graphicFrame macro="">
      <xdr:nvGraphicFramePr>
        <xdr:cNvPr id="4" name="Graphique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209550</xdr:colOff>
      <xdr:row>29</xdr:row>
      <xdr:rowOff>0</xdr:rowOff>
    </xdr:to>
    <xdr:graphicFrame macro="">
      <xdr:nvGraphicFramePr>
        <xdr:cNvPr id="5" name="Graphique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219075</xdr:colOff>
      <xdr:row>29</xdr:row>
      <xdr:rowOff>0</xdr:rowOff>
    </xdr:to>
    <xdr:graphicFrame macro="">
      <xdr:nvGraphicFramePr>
        <xdr:cNvPr id="6" name="Graphique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50"/>
  <sheetViews>
    <sheetView showGridLines="0" tabSelected="1" topLeftCell="A19" zoomScale="60" zoomScaleNormal="60" workbookViewId="0">
      <selection activeCell="C3" sqref="C3:H3"/>
    </sheetView>
  </sheetViews>
  <sheetFormatPr baseColWidth="10" defaultColWidth="11.42578125" defaultRowHeight="12.75" x14ac:dyDescent="0.25"/>
  <cols>
    <col min="1" max="1" width="8.140625" style="22" customWidth="1"/>
    <col min="2" max="2" width="68" style="68" customWidth="1"/>
    <col min="3" max="3" width="70.5703125" style="22" customWidth="1"/>
    <col min="4" max="4" width="6.7109375" style="16" customWidth="1"/>
    <col min="5" max="8" width="4.85546875" style="16" customWidth="1"/>
    <col min="9" max="9" width="4.42578125" style="1" customWidth="1"/>
    <col min="10" max="10" width="5.28515625" style="2" customWidth="1"/>
    <col min="11" max="11" width="22.140625" style="3" bestFit="1" customWidth="1"/>
    <col min="12" max="12" width="9" style="4" bestFit="1" customWidth="1"/>
    <col min="13" max="13" width="7.5703125" style="5" bestFit="1" customWidth="1"/>
    <col min="14" max="14" width="7.28515625" style="4" bestFit="1" customWidth="1"/>
    <col min="15" max="15" width="8.85546875" style="6" bestFit="1" customWidth="1"/>
    <col min="16" max="16" width="9.85546875" style="6" bestFit="1" customWidth="1"/>
    <col min="17" max="17" width="5.42578125" style="7" customWidth="1"/>
    <col min="18" max="18" width="6" style="7" customWidth="1"/>
    <col min="19" max="19" width="5.85546875" style="4" customWidth="1"/>
    <col min="20" max="20" width="11.42578125" style="8"/>
    <col min="21" max="22" width="11.42578125" style="9"/>
    <col min="23" max="23" width="6.28515625" style="9" customWidth="1"/>
    <col min="24" max="28" width="11.42578125" style="9"/>
    <col min="29" max="16384" width="11.42578125" style="22"/>
  </cols>
  <sheetData>
    <row r="1" spans="1:27" x14ac:dyDescent="0.2">
      <c r="A1" s="194" t="s">
        <v>0</v>
      </c>
      <c r="B1" s="194"/>
      <c r="C1" s="194"/>
      <c r="D1" s="194"/>
      <c r="E1" s="194"/>
      <c r="F1" s="194"/>
      <c r="G1" s="194"/>
      <c r="H1" s="194"/>
    </row>
    <row r="2" spans="1:27" x14ac:dyDescent="0.25">
      <c r="A2" s="181" t="s">
        <v>1</v>
      </c>
      <c r="B2" s="181"/>
      <c r="C2" s="195" t="s">
        <v>2</v>
      </c>
      <c r="D2" s="196"/>
      <c r="E2" s="196"/>
      <c r="F2" s="196"/>
      <c r="G2" s="196"/>
      <c r="H2" s="197"/>
    </row>
    <row r="3" spans="1:27" ht="30" customHeight="1" x14ac:dyDescent="0.25">
      <c r="A3" s="181" t="s">
        <v>3</v>
      </c>
      <c r="B3" s="181"/>
      <c r="C3" s="198" t="s">
        <v>4</v>
      </c>
      <c r="D3" s="199"/>
      <c r="E3" s="199"/>
      <c r="F3" s="199"/>
      <c r="G3" s="199"/>
      <c r="H3" s="200"/>
    </row>
    <row r="4" spans="1:27" x14ac:dyDescent="0.25">
      <c r="A4" s="181" t="s">
        <v>5</v>
      </c>
      <c r="B4" s="181"/>
      <c r="C4" s="191"/>
      <c r="D4" s="192"/>
      <c r="E4" s="192"/>
      <c r="F4" s="192"/>
      <c r="G4" s="192"/>
      <c r="H4" s="193"/>
    </row>
    <row r="5" spans="1:27" x14ac:dyDescent="0.25">
      <c r="A5" s="181" t="s">
        <v>6</v>
      </c>
      <c r="B5" s="181"/>
      <c r="C5" s="191"/>
      <c r="D5" s="192"/>
      <c r="E5" s="192"/>
      <c r="F5" s="192"/>
      <c r="G5" s="192"/>
      <c r="H5" s="193"/>
    </row>
    <row r="6" spans="1:27" x14ac:dyDescent="0.25">
      <c r="A6" s="181" t="s">
        <v>7</v>
      </c>
      <c r="B6" s="181"/>
      <c r="C6" s="191"/>
      <c r="D6" s="192"/>
      <c r="E6" s="192"/>
      <c r="F6" s="192"/>
      <c r="G6" s="192"/>
      <c r="H6" s="193"/>
      <c r="M6" s="10"/>
      <c r="N6" s="11"/>
      <c r="O6" s="12"/>
      <c r="P6" s="12"/>
      <c r="Q6" s="13"/>
      <c r="R6" s="13"/>
      <c r="S6" s="11"/>
      <c r="T6" s="14"/>
      <c r="U6" s="14"/>
      <c r="V6" s="14"/>
      <c r="W6" s="14"/>
      <c r="X6" s="14"/>
      <c r="Y6" s="14"/>
      <c r="Z6" s="14"/>
      <c r="AA6" s="14"/>
    </row>
    <row r="7" spans="1:27" x14ac:dyDescent="0.25">
      <c r="A7" s="181" t="s">
        <v>8</v>
      </c>
      <c r="B7" s="181"/>
      <c r="C7" s="191"/>
      <c r="D7" s="192"/>
      <c r="E7" s="192"/>
      <c r="F7" s="192"/>
      <c r="G7" s="192"/>
      <c r="H7" s="193"/>
      <c r="M7" s="10"/>
      <c r="N7" s="11"/>
      <c r="O7" s="12"/>
      <c r="P7" s="12"/>
      <c r="Q7" s="13"/>
      <c r="R7" s="13"/>
      <c r="S7" s="11"/>
      <c r="T7" s="14"/>
      <c r="U7" s="14"/>
      <c r="V7" s="14"/>
      <c r="W7" s="14"/>
      <c r="X7" s="14"/>
      <c r="Y7" s="14"/>
      <c r="Z7" s="14"/>
      <c r="AA7" s="14"/>
    </row>
    <row r="8" spans="1:27" ht="15.75" x14ac:dyDescent="0.25">
      <c r="A8" s="181" t="s">
        <v>9</v>
      </c>
      <c r="B8" s="181"/>
      <c r="C8" s="182"/>
      <c r="D8" s="183"/>
      <c r="E8" s="183"/>
      <c r="F8" s="183"/>
      <c r="G8" s="183"/>
      <c r="H8" s="184"/>
      <c r="M8" s="10"/>
      <c r="N8" s="11"/>
      <c r="O8" s="12"/>
      <c r="P8" s="12"/>
      <c r="Q8" s="13"/>
      <c r="R8" s="13"/>
      <c r="S8" s="11"/>
      <c r="T8" s="14"/>
      <c r="U8" s="14"/>
      <c r="V8" s="14"/>
      <c r="W8" s="14"/>
      <c r="X8" s="14"/>
      <c r="Y8" s="14"/>
      <c r="Z8" s="14"/>
      <c r="AA8" s="14"/>
    </row>
    <row r="9" spans="1:27" ht="16.5" thickBot="1" x14ac:dyDescent="0.3">
      <c r="A9" s="185" t="s">
        <v>10</v>
      </c>
      <c r="B9" s="185"/>
      <c r="C9" s="186"/>
      <c r="D9" s="108"/>
      <c r="E9" s="108"/>
      <c r="F9" s="108"/>
      <c r="G9" s="108"/>
      <c r="H9" s="109"/>
      <c r="M9" s="10"/>
      <c r="N9" s="11"/>
      <c r="O9" s="12"/>
      <c r="P9" s="12"/>
      <c r="Q9" s="13"/>
      <c r="R9" s="13"/>
      <c r="S9" s="11"/>
      <c r="T9" s="14"/>
      <c r="U9" s="14"/>
      <c r="V9" s="14"/>
      <c r="W9" s="14"/>
      <c r="X9" s="14"/>
      <c r="Y9" s="14"/>
      <c r="Z9" s="14"/>
      <c r="AA9" s="14"/>
    </row>
    <row r="10" spans="1:27" ht="13.5" thickBot="1" x14ac:dyDescent="0.3">
      <c r="A10" s="187"/>
      <c r="B10" s="187"/>
      <c r="C10" s="187"/>
      <c r="D10" s="187"/>
      <c r="E10" s="187"/>
      <c r="F10" s="187"/>
      <c r="G10" s="187"/>
      <c r="H10" s="187"/>
      <c r="M10" s="10"/>
      <c r="N10" s="11"/>
      <c r="O10" s="12"/>
      <c r="P10" s="12"/>
      <c r="Q10" s="13"/>
      <c r="R10" s="13"/>
      <c r="S10" s="11"/>
      <c r="T10" s="14"/>
      <c r="U10" s="14"/>
      <c r="V10" s="14"/>
      <c r="W10" s="14"/>
      <c r="X10" s="14"/>
      <c r="Y10" s="14"/>
      <c r="Z10" s="14"/>
      <c r="AA10" s="14"/>
    </row>
    <row r="11" spans="1:27" x14ac:dyDescent="0.25">
      <c r="A11" s="188" t="s">
        <v>11</v>
      </c>
      <c r="B11" s="189"/>
      <c r="C11" s="189"/>
      <c r="D11" s="189"/>
      <c r="E11" s="189"/>
      <c r="F11" s="189"/>
      <c r="G11" s="189"/>
      <c r="H11" s="190"/>
      <c r="M11" s="10"/>
      <c r="N11" s="11"/>
      <c r="O11" s="12"/>
      <c r="P11" s="12"/>
      <c r="Q11" s="13"/>
      <c r="R11" s="13"/>
      <c r="S11" s="11"/>
      <c r="T11" s="14"/>
      <c r="U11" s="14"/>
      <c r="V11" s="14"/>
      <c r="W11" s="14"/>
      <c r="X11" s="14"/>
      <c r="Y11" s="14"/>
      <c r="Z11" s="14"/>
      <c r="AA11" s="14"/>
    </row>
    <row r="12" spans="1:27" x14ac:dyDescent="0.25">
      <c r="A12" s="170"/>
      <c r="B12" s="171"/>
      <c r="C12" s="171"/>
      <c r="D12" s="171"/>
      <c r="E12" s="171"/>
      <c r="F12" s="171"/>
      <c r="G12" s="171"/>
      <c r="H12" s="172"/>
      <c r="M12" s="10"/>
      <c r="N12" s="11"/>
      <c r="O12" s="12"/>
      <c r="P12" s="12"/>
      <c r="Q12" s="13"/>
      <c r="R12" s="13"/>
      <c r="S12" s="11"/>
      <c r="T12" s="14"/>
      <c r="U12" s="14"/>
      <c r="V12" s="14"/>
      <c r="W12" s="14"/>
      <c r="X12" s="14"/>
      <c r="Y12" s="14"/>
      <c r="Z12" s="14"/>
      <c r="AA12" s="14"/>
    </row>
    <row r="13" spans="1:27" x14ac:dyDescent="0.25">
      <c r="A13" s="173"/>
      <c r="B13" s="174"/>
      <c r="C13" s="174"/>
      <c r="D13" s="174"/>
      <c r="E13" s="174"/>
      <c r="F13" s="174"/>
      <c r="G13" s="174"/>
      <c r="H13" s="175"/>
      <c r="M13" s="10"/>
      <c r="N13" s="11"/>
      <c r="O13" s="12"/>
      <c r="P13" s="12"/>
      <c r="Q13" s="13"/>
      <c r="R13" s="13"/>
      <c r="S13" s="11"/>
      <c r="T13" s="14"/>
      <c r="U13" s="14"/>
      <c r="V13" s="14"/>
      <c r="W13" s="14"/>
      <c r="X13" s="14"/>
      <c r="Y13" s="14"/>
      <c r="Z13" s="14"/>
      <c r="AA13" s="14"/>
    </row>
    <row r="14" spans="1:27" x14ac:dyDescent="0.25">
      <c r="A14" s="173"/>
      <c r="B14" s="174"/>
      <c r="C14" s="174"/>
      <c r="D14" s="174"/>
      <c r="E14" s="174"/>
      <c r="F14" s="174"/>
      <c r="G14" s="174"/>
      <c r="H14" s="175"/>
      <c r="M14" s="10"/>
      <c r="N14" s="11"/>
      <c r="O14" s="12"/>
      <c r="P14" s="12"/>
      <c r="Q14" s="13"/>
      <c r="R14" s="13"/>
      <c r="S14" s="11"/>
      <c r="T14" s="14"/>
      <c r="U14" s="14"/>
      <c r="V14" s="14"/>
      <c r="W14" s="14"/>
      <c r="X14" s="14"/>
      <c r="Y14" s="14"/>
      <c r="Z14" s="14"/>
      <c r="AA14" s="14"/>
    </row>
    <row r="15" spans="1:27" x14ac:dyDescent="0.25">
      <c r="A15" s="173"/>
      <c r="B15" s="174"/>
      <c r="C15" s="174"/>
      <c r="D15" s="174"/>
      <c r="E15" s="174"/>
      <c r="F15" s="174"/>
      <c r="G15" s="174"/>
      <c r="H15" s="175"/>
      <c r="M15" s="10"/>
      <c r="N15" s="11"/>
      <c r="O15" s="12"/>
      <c r="P15" s="12"/>
      <c r="Q15" s="13"/>
      <c r="R15" s="13"/>
      <c r="S15" s="11"/>
      <c r="T15" s="14"/>
      <c r="U15" s="14"/>
      <c r="V15" s="14"/>
      <c r="W15" s="14"/>
      <c r="X15" s="14"/>
      <c r="Y15" s="14"/>
      <c r="Z15" s="14"/>
      <c r="AA15" s="14"/>
    </row>
    <row r="16" spans="1:27" x14ac:dyDescent="0.25">
      <c r="A16" s="173"/>
      <c r="B16" s="174"/>
      <c r="C16" s="174"/>
      <c r="D16" s="174"/>
      <c r="E16" s="174"/>
      <c r="F16" s="174"/>
      <c r="G16" s="174"/>
      <c r="H16" s="175"/>
      <c r="M16" s="10"/>
      <c r="N16" s="11"/>
      <c r="O16" s="12"/>
      <c r="P16" s="12"/>
      <c r="Q16" s="13"/>
      <c r="R16" s="13"/>
      <c r="S16" s="11"/>
      <c r="T16" s="14"/>
      <c r="U16" s="14"/>
      <c r="V16" s="14"/>
      <c r="W16" s="14"/>
      <c r="X16" s="14"/>
      <c r="Y16" s="14"/>
      <c r="Z16" s="14"/>
      <c r="AA16" s="14"/>
    </row>
    <row r="17" spans="1:27" x14ac:dyDescent="0.25">
      <c r="A17" s="173"/>
      <c r="B17" s="174"/>
      <c r="C17" s="174"/>
      <c r="D17" s="174"/>
      <c r="E17" s="174"/>
      <c r="F17" s="174"/>
      <c r="G17" s="174"/>
      <c r="H17" s="175"/>
      <c r="K17" s="15"/>
      <c r="M17" s="10"/>
      <c r="N17" s="11"/>
      <c r="O17" s="12"/>
      <c r="P17" s="12"/>
      <c r="Q17" s="13"/>
      <c r="R17" s="13"/>
      <c r="S17" s="11"/>
      <c r="T17" s="14"/>
      <c r="U17" s="14"/>
      <c r="V17" s="14"/>
      <c r="W17" s="14"/>
      <c r="X17" s="14"/>
      <c r="Y17" s="14"/>
      <c r="Z17" s="14"/>
      <c r="AA17" s="14"/>
    </row>
    <row r="18" spans="1:27" ht="13.5" thickBot="1" x14ac:dyDescent="0.3">
      <c r="A18" s="176"/>
      <c r="B18" s="177"/>
      <c r="C18" s="177"/>
      <c r="D18" s="177"/>
      <c r="E18" s="177"/>
      <c r="F18" s="177"/>
      <c r="G18" s="177"/>
      <c r="H18" s="178"/>
      <c r="K18" s="15"/>
      <c r="L18" s="16"/>
      <c r="M18" s="10"/>
      <c r="N18" s="11"/>
      <c r="O18" s="12"/>
      <c r="P18" s="12"/>
      <c r="Q18" s="13"/>
      <c r="R18" s="13"/>
      <c r="S18" s="11"/>
      <c r="T18" s="14"/>
      <c r="U18" s="14"/>
      <c r="V18" s="14"/>
      <c r="W18" s="14"/>
      <c r="X18" s="14"/>
      <c r="Y18" s="14"/>
      <c r="Z18" s="14"/>
      <c r="AA18" s="14"/>
    </row>
    <row r="19" spans="1:27" x14ac:dyDescent="0.25">
      <c r="A19" s="17"/>
      <c r="B19" s="17"/>
      <c r="C19" s="17"/>
      <c r="D19" s="17"/>
      <c r="E19" s="17"/>
      <c r="F19" s="17"/>
      <c r="G19" s="17"/>
      <c r="H19" s="17"/>
      <c r="J19" s="179"/>
      <c r="K19" s="179"/>
      <c r="L19" s="16"/>
      <c r="M19" s="10"/>
      <c r="N19" s="11"/>
      <c r="O19" s="12"/>
      <c r="P19" s="12"/>
      <c r="Q19" s="13"/>
      <c r="R19" s="13"/>
      <c r="S19" s="11"/>
      <c r="T19" s="14"/>
      <c r="U19" s="14"/>
      <c r="V19" s="14"/>
      <c r="W19" s="14"/>
      <c r="X19" s="14"/>
      <c r="Y19" s="14"/>
      <c r="Z19" s="14"/>
      <c r="AA19" s="14"/>
    </row>
    <row r="20" spans="1:27" ht="25.5" x14ac:dyDescent="0.25">
      <c r="A20" s="180" t="s">
        <v>12</v>
      </c>
      <c r="B20" s="180"/>
      <c r="C20" s="18" t="s">
        <v>13</v>
      </c>
      <c r="D20" s="18" t="s">
        <v>14</v>
      </c>
      <c r="E20" s="19">
        <v>0</v>
      </c>
      <c r="F20" s="20">
        <v>0.33333333333333331</v>
      </c>
      <c r="G20" s="20">
        <v>0.66666666666666663</v>
      </c>
      <c r="H20" s="19" t="s">
        <v>15</v>
      </c>
      <c r="I20" s="21"/>
      <c r="J20" s="22"/>
      <c r="K20" s="23" t="s">
        <v>16</v>
      </c>
      <c r="L20" s="24" t="s">
        <v>17</v>
      </c>
      <c r="M20" s="25" t="s">
        <v>18</v>
      </c>
      <c r="N20" s="26" t="s">
        <v>17</v>
      </c>
      <c r="O20" s="12"/>
      <c r="P20" s="12"/>
      <c r="Q20" s="13"/>
      <c r="R20" s="13"/>
      <c r="S20" s="11"/>
      <c r="T20" s="14"/>
      <c r="U20" s="14"/>
      <c r="V20" s="14"/>
      <c r="W20" s="14"/>
      <c r="X20" s="14"/>
      <c r="Y20" s="14"/>
      <c r="Z20" s="14"/>
      <c r="AA20" s="14"/>
    </row>
    <row r="21" spans="1:27" s="9" customFormat="1" ht="15.75" x14ac:dyDescent="0.2">
      <c r="A21" s="126" t="s">
        <v>19</v>
      </c>
      <c r="B21" s="126"/>
      <c r="C21" s="164"/>
      <c r="D21" s="126"/>
      <c r="E21" s="126"/>
      <c r="F21" s="126"/>
      <c r="G21" s="126"/>
      <c r="H21" s="126"/>
      <c r="I21" s="27"/>
      <c r="J21" s="22"/>
      <c r="K21" s="28">
        <v>0.3</v>
      </c>
      <c r="L21" s="29">
        <f>(SUM(L22:L27))</f>
        <v>0</v>
      </c>
      <c r="M21" s="30">
        <f>SUM(M22:M27)</f>
        <v>7</v>
      </c>
      <c r="N21" s="31">
        <f>SUM(N22:N27)</f>
        <v>0</v>
      </c>
      <c r="O21" s="32"/>
      <c r="P21" s="33"/>
      <c r="Q21" s="34">
        <f>SUM(Q22:Q66)</f>
        <v>0</v>
      </c>
      <c r="R21" s="35">
        <f>IF(Q21=30,1,0)</f>
        <v>0</v>
      </c>
      <c r="S21" s="11"/>
      <c r="T21" s="14"/>
      <c r="U21" s="14"/>
      <c r="V21" s="14"/>
      <c r="W21" s="14"/>
      <c r="X21" s="14"/>
      <c r="Y21" s="14"/>
      <c r="Z21" s="14"/>
      <c r="AA21" s="14"/>
    </row>
    <row r="22" spans="1:27" s="9" customFormat="1" ht="27" customHeight="1" x14ac:dyDescent="0.25">
      <c r="A22" s="168" t="s">
        <v>20</v>
      </c>
      <c r="B22" s="168"/>
      <c r="C22" s="36" t="s">
        <v>21</v>
      </c>
      <c r="D22" s="37"/>
      <c r="E22" s="38"/>
      <c r="F22" s="38"/>
      <c r="G22" s="38"/>
      <c r="H22" s="38"/>
      <c r="I22" s="39" t="str">
        <f>IF(P22&gt;1,"◄",(IF(P22&lt;1,"◄","")))</f>
        <v>◄</v>
      </c>
      <c r="J22" s="22"/>
      <c r="K22" s="40">
        <v>1</v>
      </c>
      <c r="L22" s="41">
        <f>SUM(N22)</f>
        <v>0</v>
      </c>
      <c r="M22" s="42">
        <f>IF(D22&lt;&gt;"",0,K22)</f>
        <v>1</v>
      </c>
      <c r="N22" s="43">
        <f t="shared" ref="N22:N27" si="0">(IF(F22&lt;&gt;"",1/3,0)+IF(G22&lt;&gt;"",2/3,0)+IF(H22&lt;&gt;"",1,0))*K$21*20*M22/SUM(M$22:M$27)</f>
        <v>0</v>
      </c>
      <c r="O22" s="32"/>
      <c r="P22" s="44">
        <f>COUNTA(D22:H22)</f>
        <v>0</v>
      </c>
      <c r="Q22" s="33">
        <f>COUNTBLANK(I22)</f>
        <v>0</v>
      </c>
      <c r="R22" s="13"/>
      <c r="S22" s="11"/>
      <c r="T22" s="14"/>
      <c r="U22" s="14"/>
      <c r="V22" s="14"/>
      <c r="W22" s="14"/>
      <c r="X22" s="14"/>
      <c r="Y22" s="14"/>
      <c r="Z22" s="14"/>
      <c r="AA22" s="14"/>
    </row>
    <row r="23" spans="1:27" s="9" customFormat="1" ht="27" customHeight="1" x14ac:dyDescent="0.25">
      <c r="A23" s="168" t="s">
        <v>22</v>
      </c>
      <c r="B23" s="168"/>
      <c r="C23" s="45" t="s">
        <v>23</v>
      </c>
      <c r="D23" s="37"/>
      <c r="E23" s="38"/>
      <c r="F23" s="38"/>
      <c r="G23" s="38"/>
      <c r="H23" s="38"/>
      <c r="I23" s="39" t="str">
        <f t="shared" ref="I23:I34" si="1">IF(P23&gt;1,"◄",(IF(P23&lt;1,"◄","")))</f>
        <v>◄</v>
      </c>
      <c r="J23" s="22"/>
      <c r="K23" s="40">
        <v>1</v>
      </c>
      <c r="L23" s="41">
        <f t="shared" ref="L23:L29" si="2">SUM(N23)</f>
        <v>0</v>
      </c>
      <c r="M23" s="42">
        <f t="shared" ref="M23:M34" si="3">IF(D23&lt;&gt;"",0,K23)</f>
        <v>1</v>
      </c>
      <c r="N23" s="43">
        <f t="shared" si="0"/>
        <v>0</v>
      </c>
      <c r="O23" s="32"/>
      <c r="P23" s="44">
        <f t="shared" ref="P23:P34" si="4">COUNTA(D23:H23)</f>
        <v>0</v>
      </c>
      <c r="Q23" s="33">
        <f t="shared" ref="Q23:Q34" si="5">COUNTBLANK(I23)</f>
        <v>0</v>
      </c>
      <c r="R23" s="13"/>
      <c r="S23" s="11"/>
      <c r="T23" s="14"/>
      <c r="U23" s="14"/>
      <c r="V23" s="14"/>
      <c r="W23" s="14"/>
      <c r="X23" s="14"/>
      <c r="Y23" s="14"/>
      <c r="Z23" s="14"/>
      <c r="AA23" s="14"/>
    </row>
    <row r="24" spans="1:27" s="9" customFormat="1" ht="27" customHeight="1" x14ac:dyDescent="0.25">
      <c r="A24" s="168" t="s">
        <v>24</v>
      </c>
      <c r="B24" s="168"/>
      <c r="C24" s="36" t="s">
        <v>25</v>
      </c>
      <c r="D24" s="37"/>
      <c r="E24" s="38"/>
      <c r="F24" s="38"/>
      <c r="G24" s="38"/>
      <c r="H24" s="38"/>
      <c r="I24" s="39" t="str">
        <f t="shared" si="1"/>
        <v>◄</v>
      </c>
      <c r="J24" s="22"/>
      <c r="K24" s="40">
        <v>1</v>
      </c>
      <c r="L24" s="41">
        <f t="shared" si="2"/>
        <v>0</v>
      </c>
      <c r="M24" s="42">
        <f t="shared" si="3"/>
        <v>1</v>
      </c>
      <c r="N24" s="43">
        <f t="shared" si="0"/>
        <v>0</v>
      </c>
      <c r="O24" s="32"/>
      <c r="P24" s="44">
        <f t="shared" si="4"/>
        <v>0</v>
      </c>
      <c r="Q24" s="33">
        <f t="shared" si="5"/>
        <v>0</v>
      </c>
      <c r="R24" s="13"/>
      <c r="S24" s="11"/>
      <c r="T24" s="14"/>
      <c r="U24" s="14"/>
      <c r="V24" s="14"/>
      <c r="W24" s="14"/>
      <c r="X24" s="14"/>
      <c r="Y24" s="14"/>
      <c r="Z24" s="14"/>
      <c r="AA24" s="14"/>
    </row>
    <row r="25" spans="1:27" s="9" customFormat="1" ht="27" customHeight="1" x14ac:dyDescent="0.25">
      <c r="A25" s="168"/>
      <c r="B25" s="168"/>
      <c r="C25" s="45" t="s">
        <v>26</v>
      </c>
      <c r="D25" s="37"/>
      <c r="E25" s="38"/>
      <c r="F25" s="38"/>
      <c r="G25" s="38"/>
      <c r="H25" s="38"/>
      <c r="I25" s="39" t="str">
        <f t="shared" si="1"/>
        <v>◄</v>
      </c>
      <c r="J25" s="22"/>
      <c r="K25" s="40">
        <v>1</v>
      </c>
      <c r="L25" s="41">
        <f t="shared" si="2"/>
        <v>0</v>
      </c>
      <c r="M25" s="42">
        <f t="shared" si="3"/>
        <v>1</v>
      </c>
      <c r="N25" s="43">
        <f t="shared" si="0"/>
        <v>0</v>
      </c>
      <c r="O25" s="32"/>
      <c r="P25" s="44">
        <f t="shared" si="4"/>
        <v>0</v>
      </c>
      <c r="Q25" s="33">
        <f t="shared" si="5"/>
        <v>0</v>
      </c>
      <c r="R25" s="13"/>
      <c r="S25" s="11"/>
      <c r="T25" s="14"/>
      <c r="U25" s="14"/>
      <c r="V25" s="14"/>
      <c r="W25" s="14"/>
      <c r="X25" s="14"/>
      <c r="Y25" s="14"/>
      <c r="Z25" s="14"/>
      <c r="AA25" s="14"/>
    </row>
    <row r="26" spans="1:27" s="9" customFormat="1" ht="27" customHeight="1" x14ac:dyDescent="0.25">
      <c r="A26" s="168" t="s">
        <v>27</v>
      </c>
      <c r="B26" s="168"/>
      <c r="C26" s="36" t="s">
        <v>28</v>
      </c>
      <c r="D26" s="37"/>
      <c r="E26" s="38"/>
      <c r="F26" s="38"/>
      <c r="G26" s="38"/>
      <c r="H26" s="38"/>
      <c r="I26" s="39" t="str">
        <f t="shared" si="1"/>
        <v>◄</v>
      </c>
      <c r="J26" s="22"/>
      <c r="K26" s="40">
        <v>1</v>
      </c>
      <c r="L26" s="41">
        <f t="shared" si="2"/>
        <v>0</v>
      </c>
      <c r="M26" s="42">
        <f t="shared" si="3"/>
        <v>1</v>
      </c>
      <c r="N26" s="43">
        <f t="shared" si="0"/>
        <v>0</v>
      </c>
      <c r="O26" s="32"/>
      <c r="P26" s="44">
        <f t="shared" si="4"/>
        <v>0</v>
      </c>
      <c r="Q26" s="33">
        <f t="shared" si="5"/>
        <v>0</v>
      </c>
      <c r="R26" s="13"/>
      <c r="S26" s="11"/>
      <c r="T26" s="14"/>
      <c r="U26" s="14"/>
      <c r="V26" s="14"/>
      <c r="W26" s="14"/>
      <c r="X26" s="14"/>
      <c r="Y26" s="14"/>
      <c r="Z26" s="14"/>
      <c r="AA26" s="14"/>
    </row>
    <row r="27" spans="1:27" s="9" customFormat="1" ht="27" customHeight="1" x14ac:dyDescent="0.25">
      <c r="A27" s="168" t="s">
        <v>29</v>
      </c>
      <c r="B27" s="168"/>
      <c r="C27" s="45" t="s">
        <v>30</v>
      </c>
      <c r="D27" s="37"/>
      <c r="E27" s="38"/>
      <c r="F27" s="38"/>
      <c r="G27" s="38"/>
      <c r="H27" s="38"/>
      <c r="I27" s="39" t="str">
        <f t="shared" si="1"/>
        <v>◄</v>
      </c>
      <c r="J27" s="22"/>
      <c r="K27" s="40">
        <v>2</v>
      </c>
      <c r="L27" s="41">
        <f t="shared" si="2"/>
        <v>0</v>
      </c>
      <c r="M27" s="42">
        <f t="shared" si="3"/>
        <v>2</v>
      </c>
      <c r="N27" s="43">
        <f t="shared" si="0"/>
        <v>0</v>
      </c>
      <c r="O27" s="32"/>
      <c r="P27" s="44">
        <f t="shared" si="4"/>
        <v>0</v>
      </c>
      <c r="Q27" s="33">
        <f t="shared" si="5"/>
        <v>0</v>
      </c>
      <c r="R27" s="13"/>
      <c r="S27" s="11"/>
      <c r="T27" s="14"/>
      <c r="U27" s="14"/>
      <c r="V27" s="14"/>
      <c r="W27" s="14"/>
      <c r="X27" s="14"/>
      <c r="Y27" s="14"/>
      <c r="Z27" s="14"/>
      <c r="AA27" s="14"/>
    </row>
    <row r="28" spans="1:27" s="9" customFormat="1" ht="16.5" customHeight="1" x14ac:dyDescent="0.2">
      <c r="A28" s="164" t="s">
        <v>31</v>
      </c>
      <c r="B28" s="164"/>
      <c r="C28" s="164"/>
      <c r="D28" s="126"/>
      <c r="E28" s="126"/>
      <c r="F28" s="126"/>
      <c r="G28" s="126"/>
      <c r="H28" s="126"/>
      <c r="I28" s="46"/>
      <c r="J28" s="22"/>
      <c r="K28" s="28">
        <v>0.2</v>
      </c>
      <c r="L28" s="29">
        <f>(SUM(L29:L34))</f>
        <v>0</v>
      </c>
      <c r="M28" s="30">
        <f>SUM(M29:M34)</f>
        <v>5</v>
      </c>
      <c r="N28" s="31">
        <f>SUM(N29:N34)</f>
        <v>0</v>
      </c>
      <c r="O28" s="32"/>
      <c r="P28" s="44"/>
      <c r="Q28" s="33"/>
      <c r="R28" s="13"/>
      <c r="S28" s="11"/>
      <c r="T28" s="14"/>
      <c r="U28" s="14"/>
      <c r="V28" s="14"/>
      <c r="W28" s="14"/>
      <c r="X28" s="14"/>
      <c r="Y28" s="14"/>
      <c r="Z28" s="14"/>
      <c r="AA28" s="14"/>
    </row>
    <row r="29" spans="1:27" s="9" customFormat="1" ht="27" customHeight="1" x14ac:dyDescent="0.25">
      <c r="A29" s="167" t="s">
        <v>32</v>
      </c>
      <c r="B29" s="167"/>
      <c r="C29" s="36" t="s">
        <v>33</v>
      </c>
      <c r="D29" s="47"/>
      <c r="E29" s="48"/>
      <c r="F29" s="48"/>
      <c r="G29" s="48"/>
      <c r="H29" s="48"/>
      <c r="I29" s="39" t="str">
        <f t="shared" si="1"/>
        <v>◄</v>
      </c>
      <c r="J29" s="22"/>
      <c r="K29" s="40">
        <v>1</v>
      </c>
      <c r="L29" s="41">
        <f t="shared" si="2"/>
        <v>0</v>
      </c>
      <c r="M29" s="42">
        <f t="shared" si="3"/>
        <v>1</v>
      </c>
      <c r="N29" s="43">
        <f>(IF(F29&lt;&gt;"",1/3,0)+IF(G29&lt;&gt;"",2/3,0)+IF(H29&lt;&gt;"",1,0))*K$28*20*M29/SUM(M$29:M$34)</f>
        <v>0</v>
      </c>
      <c r="O29" s="32"/>
      <c r="P29" s="44">
        <f t="shared" ref="P29" si="6">COUNTA(D29:H29)</f>
        <v>0</v>
      </c>
      <c r="Q29" s="33">
        <f t="shared" ref="Q29" si="7">COUNTBLANK(I29)</f>
        <v>0</v>
      </c>
      <c r="R29" s="13"/>
      <c r="S29" s="11"/>
      <c r="T29" s="14"/>
      <c r="U29" s="14"/>
      <c r="V29" s="14"/>
      <c r="W29" s="14"/>
      <c r="X29" s="14"/>
      <c r="Y29" s="14"/>
      <c r="Z29" s="14"/>
      <c r="AA29" s="14"/>
    </row>
    <row r="30" spans="1:27" s="9" customFormat="1" ht="27" customHeight="1" x14ac:dyDescent="0.25">
      <c r="A30" s="167" t="s">
        <v>34</v>
      </c>
      <c r="B30" s="167"/>
      <c r="C30" s="167" t="s">
        <v>35</v>
      </c>
      <c r="D30" s="144"/>
      <c r="E30" s="144"/>
      <c r="F30" s="144"/>
      <c r="G30" s="144"/>
      <c r="H30" s="144"/>
      <c r="I30" s="146" t="str">
        <f t="shared" si="1"/>
        <v>◄</v>
      </c>
      <c r="J30" s="22"/>
      <c r="K30" s="148">
        <v>1</v>
      </c>
      <c r="L30" s="150">
        <f>SUM(N30:N31)</f>
        <v>0</v>
      </c>
      <c r="M30" s="152">
        <f t="shared" si="3"/>
        <v>1</v>
      </c>
      <c r="N30" s="162">
        <f>(IF(F30&lt;&gt;"",1/3,0)+IF(G30&lt;&gt;"",2/3,0)+IF(H30&lt;&gt;"",1,0))*K$28*20*M30/SUM(M$29:M$34)</f>
        <v>0</v>
      </c>
      <c r="O30" s="32"/>
      <c r="P30" s="160">
        <f>COUNTA(D30:H31)</f>
        <v>0</v>
      </c>
      <c r="Q30" s="163">
        <f t="shared" si="5"/>
        <v>0</v>
      </c>
      <c r="R30" s="13"/>
      <c r="S30" s="11"/>
      <c r="T30" s="14"/>
      <c r="U30" s="14"/>
      <c r="V30" s="14"/>
      <c r="W30" s="14"/>
      <c r="X30" s="14"/>
      <c r="Y30" s="14"/>
      <c r="Z30" s="14"/>
      <c r="AA30" s="14"/>
    </row>
    <row r="31" spans="1:27" s="9" customFormat="1" ht="27" customHeight="1" x14ac:dyDescent="0.25">
      <c r="A31" s="167" t="s">
        <v>36</v>
      </c>
      <c r="B31" s="167"/>
      <c r="C31" s="169"/>
      <c r="D31" s="145"/>
      <c r="E31" s="145"/>
      <c r="F31" s="145"/>
      <c r="G31" s="145"/>
      <c r="H31" s="145"/>
      <c r="I31" s="147"/>
      <c r="J31" s="22"/>
      <c r="K31" s="149"/>
      <c r="L31" s="151"/>
      <c r="M31" s="152"/>
      <c r="N31" s="162"/>
      <c r="O31" s="32"/>
      <c r="P31" s="160"/>
      <c r="Q31" s="163"/>
      <c r="R31" s="13"/>
      <c r="S31" s="11"/>
      <c r="T31" s="14"/>
      <c r="U31" s="14"/>
      <c r="V31" s="14"/>
      <c r="W31" s="14"/>
      <c r="X31" s="14"/>
      <c r="Y31" s="14"/>
      <c r="Z31" s="14"/>
      <c r="AA31" s="14"/>
    </row>
    <row r="32" spans="1:27" s="9" customFormat="1" ht="27" customHeight="1" x14ac:dyDescent="0.25">
      <c r="A32" s="167" t="s">
        <v>37</v>
      </c>
      <c r="B32" s="167"/>
      <c r="C32" s="36" t="s">
        <v>38</v>
      </c>
      <c r="D32" s="37"/>
      <c r="E32" s="38"/>
      <c r="F32" s="38"/>
      <c r="G32" s="38"/>
      <c r="H32" s="38"/>
      <c r="I32" s="39" t="str">
        <f t="shared" si="1"/>
        <v>◄</v>
      </c>
      <c r="J32" s="22"/>
      <c r="K32" s="40">
        <v>1</v>
      </c>
      <c r="L32" s="49">
        <f>SUM(N32)</f>
        <v>0</v>
      </c>
      <c r="M32" s="42">
        <f t="shared" si="3"/>
        <v>1</v>
      </c>
      <c r="N32" s="43">
        <f>(IF(F32&lt;&gt;"",1/3,0)+IF(G32&lt;&gt;"",2/3,0)+IF(H32&lt;&gt;"",1,0))*K$28*20*M32/SUM(M$29:M$34)</f>
        <v>0</v>
      </c>
      <c r="O32" s="32"/>
      <c r="P32" s="44">
        <f t="shared" si="4"/>
        <v>0</v>
      </c>
      <c r="Q32" s="33">
        <f t="shared" si="5"/>
        <v>0</v>
      </c>
      <c r="R32" s="13"/>
      <c r="S32" s="11"/>
      <c r="T32" s="14"/>
      <c r="U32" s="14"/>
      <c r="V32" s="14"/>
      <c r="W32" s="14"/>
      <c r="X32" s="14"/>
      <c r="Y32" s="14"/>
      <c r="Z32" s="14"/>
      <c r="AA32" s="14"/>
    </row>
    <row r="33" spans="1:27" s="9" customFormat="1" ht="27" customHeight="1" x14ac:dyDescent="0.25">
      <c r="A33" s="167" t="s">
        <v>39</v>
      </c>
      <c r="B33" s="167"/>
      <c r="C33" s="45" t="s">
        <v>40</v>
      </c>
      <c r="D33" s="37"/>
      <c r="E33" s="38"/>
      <c r="F33" s="38"/>
      <c r="G33" s="38"/>
      <c r="H33" s="38"/>
      <c r="I33" s="39" t="str">
        <f t="shared" si="1"/>
        <v>◄</v>
      </c>
      <c r="J33" s="22"/>
      <c r="K33" s="40">
        <v>1</v>
      </c>
      <c r="L33" s="49">
        <f t="shared" ref="L33:L34" si="8">SUM(N33)</f>
        <v>0</v>
      </c>
      <c r="M33" s="42">
        <f t="shared" si="3"/>
        <v>1</v>
      </c>
      <c r="N33" s="43">
        <f>(IF(F33&lt;&gt;"",1/3,0)+IF(G33&lt;&gt;"",2/3,0)+IF(H33&lt;&gt;"",1,0))*K$28*20*M33/SUM(M$29:M$34)</f>
        <v>0</v>
      </c>
      <c r="O33" s="32"/>
      <c r="P33" s="44">
        <f t="shared" si="4"/>
        <v>0</v>
      </c>
      <c r="Q33" s="33">
        <f t="shared" si="5"/>
        <v>0</v>
      </c>
      <c r="R33" s="13"/>
      <c r="S33" s="11"/>
      <c r="T33" s="14"/>
      <c r="U33" s="14"/>
      <c r="V33" s="14"/>
      <c r="W33" s="14"/>
      <c r="X33" s="14"/>
      <c r="Y33" s="14"/>
      <c r="Z33" s="14"/>
      <c r="AA33" s="14"/>
    </row>
    <row r="34" spans="1:27" s="9" customFormat="1" ht="27" customHeight="1" x14ac:dyDescent="0.25">
      <c r="A34" s="167" t="s">
        <v>41</v>
      </c>
      <c r="B34" s="167"/>
      <c r="C34" s="36" t="s">
        <v>42</v>
      </c>
      <c r="D34" s="37"/>
      <c r="E34" s="38"/>
      <c r="F34" s="38"/>
      <c r="G34" s="38"/>
      <c r="H34" s="38"/>
      <c r="I34" s="39" t="str">
        <f t="shared" si="1"/>
        <v>◄</v>
      </c>
      <c r="J34" s="22"/>
      <c r="K34" s="40">
        <v>1</v>
      </c>
      <c r="L34" s="49">
        <f t="shared" si="8"/>
        <v>0</v>
      </c>
      <c r="M34" s="42">
        <f t="shared" si="3"/>
        <v>1</v>
      </c>
      <c r="N34" s="43">
        <f>(IF(F34&lt;&gt;"",1/3,0)+IF(G34&lt;&gt;"",2/3,0)+IF(H34&lt;&gt;"",1,0))*K$28*20*M34/SUM(M$29:M$34)</f>
        <v>0</v>
      </c>
      <c r="O34" s="32"/>
      <c r="P34" s="44">
        <f t="shared" si="4"/>
        <v>0</v>
      </c>
      <c r="Q34" s="33">
        <f t="shared" si="5"/>
        <v>0</v>
      </c>
      <c r="R34" s="13"/>
      <c r="S34" s="11"/>
      <c r="T34" s="14"/>
      <c r="U34" s="14"/>
      <c r="V34" s="14"/>
      <c r="W34" s="14"/>
      <c r="X34" s="14"/>
      <c r="Y34" s="14"/>
      <c r="Z34" s="14"/>
      <c r="AA34" s="14"/>
    </row>
    <row r="35" spans="1:27" s="9" customFormat="1" ht="15.75" customHeight="1" x14ac:dyDescent="0.2">
      <c r="A35" s="126" t="s">
        <v>43</v>
      </c>
      <c r="B35" s="126"/>
      <c r="C35" s="164"/>
      <c r="D35" s="126"/>
      <c r="E35" s="126"/>
      <c r="F35" s="126"/>
      <c r="G35" s="126"/>
      <c r="H35" s="126"/>
      <c r="I35" s="27"/>
      <c r="J35" s="22"/>
      <c r="K35" s="28">
        <v>0.4</v>
      </c>
      <c r="L35" s="29">
        <f>(SUM(L36:L45))</f>
        <v>0</v>
      </c>
      <c r="M35" s="30">
        <f>SUM(M36:M45)</f>
        <v>6</v>
      </c>
      <c r="N35" s="31">
        <f>SUM(N36:N45)</f>
        <v>0</v>
      </c>
      <c r="O35" s="32"/>
      <c r="P35" s="44"/>
      <c r="Q35" s="33"/>
      <c r="R35" s="13"/>
      <c r="S35" s="11"/>
      <c r="T35" s="14"/>
      <c r="U35" s="14"/>
      <c r="V35" s="14"/>
      <c r="W35" s="14"/>
      <c r="X35" s="14"/>
      <c r="Y35" s="14"/>
      <c r="Z35" s="14"/>
      <c r="AA35" s="14"/>
    </row>
    <row r="36" spans="1:27" s="9" customFormat="1" ht="27" customHeight="1" x14ac:dyDescent="0.25">
      <c r="A36" s="168" t="s">
        <v>44</v>
      </c>
      <c r="B36" s="168"/>
      <c r="C36" s="50" t="s">
        <v>45</v>
      </c>
      <c r="D36" s="47"/>
      <c r="E36" s="48"/>
      <c r="F36" s="48"/>
      <c r="G36" s="48"/>
      <c r="H36" s="48"/>
      <c r="I36" s="39" t="str">
        <f t="shared" ref="I36:I42" si="9">IF(P36&gt;1,"◄",(IF(P36&lt;1,"◄","")))</f>
        <v>◄</v>
      </c>
      <c r="J36" s="22"/>
      <c r="K36" s="40">
        <v>3</v>
      </c>
      <c r="L36" s="49">
        <f>SUM(N36)</f>
        <v>0</v>
      </c>
      <c r="M36" s="42">
        <f t="shared" ref="M36:M42" si="10">IF(D36&lt;&gt;"",0,K36)</f>
        <v>3</v>
      </c>
      <c r="N36" s="43">
        <f>(IF(F36&lt;&gt;"",1/3,0)+IF(G36&lt;&gt;"",2/3,0)+IF(H36&lt;&gt;"",1,0))*K$35*20*M36/SUM(M$36:M$45)</f>
        <v>0</v>
      </c>
      <c r="O36" s="32"/>
      <c r="P36" s="44">
        <f t="shared" ref="P36" si="11">COUNTA(D36:H36)</f>
        <v>0</v>
      </c>
      <c r="Q36" s="33">
        <f t="shared" ref="Q36:Q42" si="12">COUNTBLANK(I36)</f>
        <v>0</v>
      </c>
      <c r="R36" s="13"/>
      <c r="S36" s="11"/>
      <c r="T36" s="14"/>
      <c r="U36" s="14"/>
      <c r="V36" s="14"/>
      <c r="W36" s="14"/>
      <c r="X36" s="14"/>
      <c r="Y36" s="14"/>
      <c r="Z36" s="14"/>
      <c r="AA36" s="14"/>
    </row>
    <row r="37" spans="1:27" s="9" customFormat="1" ht="27" customHeight="1" x14ac:dyDescent="0.25">
      <c r="A37" s="134" t="s">
        <v>46</v>
      </c>
      <c r="B37" s="135"/>
      <c r="C37" s="51" t="s">
        <v>47</v>
      </c>
      <c r="D37" s="144"/>
      <c r="E37" s="144"/>
      <c r="F37" s="144"/>
      <c r="G37" s="144"/>
      <c r="H37" s="144"/>
      <c r="I37" s="146" t="str">
        <f t="shared" si="9"/>
        <v>◄</v>
      </c>
      <c r="J37" s="22"/>
      <c r="K37" s="148">
        <v>2</v>
      </c>
      <c r="L37" s="150">
        <f t="shared" ref="L37:L42" si="13">SUM(N37)</f>
        <v>0</v>
      </c>
      <c r="M37" s="152">
        <f t="shared" si="10"/>
        <v>2</v>
      </c>
      <c r="N37" s="162">
        <f>(IF(F37&lt;&gt;"",1/3,0)+IF(G37&lt;&gt;"",2/3,0)+IF(H37&lt;&gt;"",1,0))*K$35*20*M37/SUM(M$36:M$45)</f>
        <v>0</v>
      </c>
      <c r="O37" s="32"/>
      <c r="P37" s="160">
        <f>COUNTA(D37:H41)</f>
        <v>0</v>
      </c>
      <c r="Q37" s="163">
        <f t="shared" si="12"/>
        <v>0</v>
      </c>
      <c r="R37" s="13"/>
      <c r="S37" s="11"/>
      <c r="T37" s="14"/>
      <c r="U37" s="14"/>
      <c r="V37" s="14"/>
      <c r="W37" s="14"/>
      <c r="X37" s="14"/>
      <c r="Y37" s="14"/>
      <c r="Z37" s="14"/>
      <c r="AA37" s="14"/>
    </row>
    <row r="38" spans="1:27" s="9" customFormat="1" ht="27" customHeight="1" x14ac:dyDescent="0.25">
      <c r="A38" s="165" t="s">
        <v>48</v>
      </c>
      <c r="B38" s="166"/>
      <c r="C38" s="52" t="s">
        <v>49</v>
      </c>
      <c r="D38" s="153"/>
      <c r="E38" s="153"/>
      <c r="F38" s="153"/>
      <c r="G38" s="153"/>
      <c r="H38" s="153"/>
      <c r="I38" s="154"/>
      <c r="J38" s="22"/>
      <c r="K38" s="155"/>
      <c r="L38" s="161"/>
      <c r="M38" s="152"/>
      <c r="N38" s="162"/>
      <c r="O38" s="32"/>
      <c r="P38" s="160"/>
      <c r="Q38" s="163"/>
      <c r="R38" s="13"/>
      <c r="S38" s="11"/>
      <c r="T38" s="14"/>
      <c r="U38" s="14"/>
      <c r="V38" s="14"/>
      <c r="W38" s="14"/>
      <c r="X38" s="14"/>
      <c r="Y38" s="14"/>
      <c r="Z38" s="14"/>
      <c r="AA38" s="14"/>
    </row>
    <row r="39" spans="1:27" s="9" customFormat="1" ht="27" customHeight="1" x14ac:dyDescent="0.25">
      <c r="A39" s="165" t="s">
        <v>50</v>
      </c>
      <c r="B39" s="166"/>
      <c r="C39" s="52" t="s">
        <v>51</v>
      </c>
      <c r="D39" s="153"/>
      <c r="E39" s="153"/>
      <c r="F39" s="153"/>
      <c r="G39" s="153"/>
      <c r="H39" s="153"/>
      <c r="I39" s="154"/>
      <c r="J39" s="22"/>
      <c r="K39" s="155"/>
      <c r="L39" s="161"/>
      <c r="M39" s="152"/>
      <c r="N39" s="162"/>
      <c r="O39" s="32"/>
      <c r="P39" s="160"/>
      <c r="Q39" s="163"/>
      <c r="R39" s="13"/>
      <c r="S39" s="11"/>
      <c r="T39" s="14"/>
      <c r="U39" s="14"/>
      <c r="V39" s="14"/>
      <c r="W39" s="14"/>
      <c r="X39" s="14"/>
      <c r="Y39" s="14"/>
      <c r="Z39" s="14"/>
      <c r="AA39" s="14"/>
    </row>
    <row r="40" spans="1:27" s="9" customFormat="1" ht="27" customHeight="1" x14ac:dyDescent="0.25">
      <c r="A40" s="165" t="s">
        <v>52</v>
      </c>
      <c r="B40" s="166"/>
      <c r="C40" s="52" t="s">
        <v>53</v>
      </c>
      <c r="D40" s="153"/>
      <c r="E40" s="153"/>
      <c r="F40" s="153"/>
      <c r="G40" s="153"/>
      <c r="H40" s="153"/>
      <c r="I40" s="154"/>
      <c r="J40" s="22"/>
      <c r="K40" s="155"/>
      <c r="L40" s="161"/>
      <c r="M40" s="152"/>
      <c r="N40" s="162"/>
      <c r="O40" s="32"/>
      <c r="P40" s="160"/>
      <c r="Q40" s="163"/>
      <c r="R40" s="13"/>
      <c r="S40" s="11"/>
      <c r="T40" s="14"/>
      <c r="U40" s="14"/>
      <c r="V40" s="14"/>
      <c r="W40" s="14"/>
      <c r="X40" s="14"/>
      <c r="Y40" s="14"/>
      <c r="Z40" s="14"/>
      <c r="AA40" s="14"/>
    </row>
    <row r="41" spans="1:27" s="9" customFormat="1" ht="27" customHeight="1" x14ac:dyDescent="0.25">
      <c r="A41" s="156" t="s">
        <v>54</v>
      </c>
      <c r="B41" s="157"/>
      <c r="C41" s="53" t="s">
        <v>55</v>
      </c>
      <c r="D41" s="145"/>
      <c r="E41" s="145"/>
      <c r="F41" s="145"/>
      <c r="G41" s="145"/>
      <c r="H41" s="145"/>
      <c r="I41" s="147"/>
      <c r="J41" s="22"/>
      <c r="K41" s="149"/>
      <c r="L41" s="151"/>
      <c r="M41" s="152"/>
      <c r="N41" s="162"/>
      <c r="O41" s="32"/>
      <c r="P41" s="160"/>
      <c r="Q41" s="163"/>
      <c r="R41" s="13"/>
      <c r="S41" s="11"/>
      <c r="T41" s="14"/>
      <c r="U41" s="14"/>
      <c r="V41" s="14"/>
      <c r="W41" s="14"/>
      <c r="X41" s="14"/>
      <c r="Y41" s="14"/>
      <c r="Z41" s="14"/>
      <c r="AA41" s="14"/>
    </row>
    <row r="42" spans="1:27" s="9" customFormat="1" ht="27" customHeight="1" x14ac:dyDescent="0.25">
      <c r="A42" s="134" t="s">
        <v>56</v>
      </c>
      <c r="B42" s="135"/>
      <c r="C42" s="54" t="s">
        <v>57</v>
      </c>
      <c r="D42" s="144"/>
      <c r="E42" s="144"/>
      <c r="F42" s="144"/>
      <c r="G42" s="144"/>
      <c r="H42" s="144"/>
      <c r="I42" s="146" t="str">
        <f t="shared" si="9"/>
        <v>◄</v>
      </c>
      <c r="J42" s="22"/>
      <c r="K42" s="148">
        <v>1</v>
      </c>
      <c r="L42" s="150">
        <f t="shared" si="13"/>
        <v>0</v>
      </c>
      <c r="M42" s="152">
        <f t="shared" si="10"/>
        <v>1</v>
      </c>
      <c r="N42" s="162">
        <f>(IF(F42&lt;&gt;"",1/3,0)+IF(G42&lt;&gt;"",2/3,0)+IF(H42&lt;&gt;"",1,0))*K$35*20*M42/SUM(M$36:M$45)</f>
        <v>0</v>
      </c>
      <c r="O42" s="32"/>
      <c r="P42" s="160">
        <f>COUNTA(D42:H45)</f>
        <v>0</v>
      </c>
      <c r="Q42" s="163">
        <f t="shared" si="12"/>
        <v>0</v>
      </c>
      <c r="R42" s="13"/>
      <c r="S42" s="11"/>
      <c r="T42" s="14"/>
      <c r="U42" s="14"/>
      <c r="V42" s="14"/>
      <c r="W42" s="14"/>
      <c r="X42" s="14"/>
      <c r="Y42" s="14"/>
      <c r="Z42" s="14"/>
      <c r="AA42" s="14"/>
    </row>
    <row r="43" spans="1:27" s="9" customFormat="1" ht="27" customHeight="1" x14ac:dyDescent="0.25">
      <c r="A43" s="165" t="s">
        <v>58</v>
      </c>
      <c r="B43" s="166"/>
      <c r="C43" s="55" t="s">
        <v>59</v>
      </c>
      <c r="D43" s="153"/>
      <c r="E43" s="153"/>
      <c r="F43" s="153"/>
      <c r="G43" s="153"/>
      <c r="H43" s="153"/>
      <c r="I43" s="154"/>
      <c r="J43" s="22"/>
      <c r="K43" s="155"/>
      <c r="L43" s="161"/>
      <c r="M43" s="152"/>
      <c r="N43" s="162"/>
      <c r="O43" s="32"/>
      <c r="P43" s="160"/>
      <c r="Q43" s="163"/>
      <c r="R43" s="13"/>
      <c r="S43" s="11"/>
      <c r="T43" s="14"/>
      <c r="U43" s="14"/>
      <c r="V43" s="14"/>
      <c r="W43" s="14"/>
      <c r="X43" s="14"/>
      <c r="Y43" s="14"/>
      <c r="Z43" s="14"/>
      <c r="AA43" s="14"/>
    </row>
    <row r="44" spans="1:27" s="9" customFormat="1" ht="27" customHeight="1" x14ac:dyDescent="0.25">
      <c r="A44" s="165" t="s">
        <v>60</v>
      </c>
      <c r="B44" s="166"/>
      <c r="C44" s="55" t="s">
        <v>61</v>
      </c>
      <c r="D44" s="153"/>
      <c r="E44" s="153"/>
      <c r="F44" s="153"/>
      <c r="G44" s="153"/>
      <c r="H44" s="153"/>
      <c r="I44" s="154"/>
      <c r="J44" s="22"/>
      <c r="K44" s="155"/>
      <c r="L44" s="161"/>
      <c r="M44" s="152"/>
      <c r="N44" s="162"/>
      <c r="O44" s="32"/>
      <c r="P44" s="160"/>
      <c r="Q44" s="163"/>
      <c r="R44" s="13"/>
      <c r="S44" s="11"/>
      <c r="T44" s="14"/>
      <c r="U44" s="14"/>
      <c r="V44" s="14"/>
      <c r="W44" s="14"/>
      <c r="X44" s="14"/>
      <c r="Y44" s="14"/>
      <c r="Z44" s="14"/>
      <c r="AA44" s="14"/>
    </row>
    <row r="45" spans="1:27" s="9" customFormat="1" ht="27" customHeight="1" x14ac:dyDescent="0.25">
      <c r="A45" s="156" t="s">
        <v>62</v>
      </c>
      <c r="B45" s="157"/>
      <c r="C45" s="56" t="s">
        <v>63</v>
      </c>
      <c r="D45" s="145"/>
      <c r="E45" s="145"/>
      <c r="F45" s="145"/>
      <c r="G45" s="145"/>
      <c r="H45" s="145"/>
      <c r="I45" s="147"/>
      <c r="J45" s="22"/>
      <c r="K45" s="149"/>
      <c r="L45" s="151"/>
      <c r="M45" s="152"/>
      <c r="N45" s="162"/>
      <c r="O45" s="32"/>
      <c r="P45" s="160"/>
      <c r="Q45" s="163"/>
      <c r="R45" s="13"/>
      <c r="S45" s="11"/>
      <c r="T45" s="14"/>
      <c r="U45" s="14"/>
      <c r="V45" s="14"/>
      <c r="W45" s="14"/>
      <c r="X45" s="14"/>
      <c r="Y45" s="14"/>
      <c r="Z45" s="14"/>
      <c r="AA45" s="14"/>
    </row>
    <row r="46" spans="1:27" s="9" customFormat="1" ht="15.75" x14ac:dyDescent="0.2">
      <c r="A46" s="126" t="s">
        <v>64</v>
      </c>
      <c r="B46" s="126"/>
      <c r="C46" s="164"/>
      <c r="D46" s="126"/>
      <c r="E46" s="126"/>
      <c r="F46" s="126"/>
      <c r="G46" s="126"/>
      <c r="H46" s="126"/>
      <c r="I46" s="27"/>
      <c r="J46" s="22"/>
      <c r="K46" s="28">
        <v>0.1</v>
      </c>
      <c r="L46" s="29">
        <f>(SUM(L47:L66))</f>
        <v>0</v>
      </c>
      <c r="M46" s="30">
        <f>SUM(M47:M66)</f>
        <v>17</v>
      </c>
      <c r="N46" s="31">
        <f>SUM(N47:N66)</f>
        <v>0</v>
      </c>
      <c r="O46" s="32"/>
      <c r="P46" s="33"/>
      <c r="Q46" s="34"/>
      <c r="R46" s="13"/>
      <c r="S46" s="11"/>
      <c r="T46" s="14"/>
      <c r="U46" s="14"/>
      <c r="V46" s="14"/>
      <c r="W46" s="14"/>
      <c r="X46" s="14"/>
      <c r="Y46" s="14"/>
      <c r="Z46" s="14"/>
      <c r="AA46" s="14"/>
    </row>
    <row r="47" spans="1:27" s="9" customFormat="1" ht="27" customHeight="1" x14ac:dyDescent="0.25">
      <c r="A47" s="134" t="s">
        <v>65</v>
      </c>
      <c r="B47" s="135"/>
      <c r="C47" s="36" t="s">
        <v>66</v>
      </c>
      <c r="D47" s="47"/>
      <c r="E47" s="48"/>
      <c r="F47" s="48"/>
      <c r="G47" s="48"/>
      <c r="H47" s="48"/>
      <c r="I47" s="39" t="str">
        <f t="shared" ref="I47:I66" si="14">IF(P47&gt;1,"◄",(IF(P47&lt;1,"◄","")))</f>
        <v>◄</v>
      </c>
      <c r="J47" s="22"/>
      <c r="K47" s="40">
        <v>1</v>
      </c>
      <c r="L47" s="49">
        <f>SUM(N47)</f>
        <v>0</v>
      </c>
      <c r="M47" s="42">
        <f t="shared" ref="M47:M66" si="15">IF(D47&lt;&gt;"",0,K47)</f>
        <v>1</v>
      </c>
      <c r="N47" s="43">
        <f>(IF(F47&lt;&gt;"",1/3,0)+IF(G47&lt;&gt;"",2/3,0)+IF(H47&lt;&gt;"",1,0))*K$46*20*M47/SUM(M$47:M$66)</f>
        <v>0</v>
      </c>
      <c r="O47" s="32"/>
      <c r="P47" s="44">
        <f t="shared" ref="P47:P66" si="16">COUNTA(D47:H47)</f>
        <v>0</v>
      </c>
      <c r="Q47" s="33">
        <f t="shared" ref="Q47:Q66" si="17">COUNTBLANK(I47)</f>
        <v>0</v>
      </c>
      <c r="R47" s="13"/>
      <c r="S47" s="11"/>
      <c r="T47" s="14"/>
      <c r="U47" s="14"/>
      <c r="V47" s="14"/>
      <c r="W47" s="14"/>
      <c r="X47" s="14"/>
      <c r="Y47" s="14"/>
      <c r="Z47" s="14"/>
      <c r="AA47" s="14"/>
    </row>
    <row r="48" spans="1:27" s="9" customFormat="1" ht="27" customHeight="1" x14ac:dyDescent="0.25">
      <c r="A48" s="165" t="s">
        <v>67</v>
      </c>
      <c r="B48" s="166"/>
      <c r="C48" s="57" t="s">
        <v>68</v>
      </c>
      <c r="D48" s="47"/>
      <c r="E48" s="48"/>
      <c r="F48" s="48"/>
      <c r="G48" s="48"/>
      <c r="H48" s="48"/>
      <c r="I48" s="39" t="str">
        <f t="shared" si="14"/>
        <v>◄</v>
      </c>
      <c r="J48" s="22"/>
      <c r="K48" s="40">
        <v>1</v>
      </c>
      <c r="L48" s="49">
        <f t="shared" ref="L48:L66" si="18">SUM(N48)</f>
        <v>0</v>
      </c>
      <c r="M48" s="42">
        <f t="shared" si="15"/>
        <v>1</v>
      </c>
      <c r="N48" s="43">
        <f>(IF(F48&lt;&gt;"",1/3,0)+IF(G48&lt;&gt;"",2/3,0)+IF(H48&lt;&gt;"",1,0))*K$46*20*M48/SUM(M$47:M$66)</f>
        <v>0</v>
      </c>
      <c r="O48" s="32"/>
      <c r="P48" s="44">
        <f t="shared" si="16"/>
        <v>0</v>
      </c>
      <c r="Q48" s="33">
        <f t="shared" si="17"/>
        <v>0</v>
      </c>
      <c r="R48" s="13"/>
      <c r="S48" s="11"/>
      <c r="T48" s="14"/>
      <c r="U48" s="14"/>
      <c r="V48" s="14"/>
      <c r="W48" s="14"/>
      <c r="X48" s="14"/>
      <c r="Y48" s="14"/>
      <c r="Z48" s="14"/>
      <c r="AA48" s="14"/>
    </row>
    <row r="49" spans="1:27" s="9" customFormat="1" ht="27" customHeight="1" x14ac:dyDescent="0.25">
      <c r="A49" s="165" t="s">
        <v>69</v>
      </c>
      <c r="B49" s="166"/>
      <c r="C49" s="36" t="s">
        <v>70</v>
      </c>
      <c r="D49" s="47"/>
      <c r="E49" s="48"/>
      <c r="F49" s="48"/>
      <c r="G49" s="48"/>
      <c r="H49" s="48"/>
      <c r="I49" s="39" t="str">
        <f t="shared" si="14"/>
        <v>◄</v>
      </c>
      <c r="J49" s="22"/>
      <c r="K49" s="40">
        <v>1</v>
      </c>
      <c r="L49" s="49">
        <f t="shared" si="18"/>
        <v>0</v>
      </c>
      <c r="M49" s="42">
        <f t="shared" si="15"/>
        <v>1</v>
      </c>
      <c r="N49" s="43">
        <f>(IF(F49&lt;&gt;"",1/3,0)+IF(G49&lt;&gt;"",2/3,0)+IF(H49&lt;&gt;"",1,0))*K$46*20*M49/SUM(M$47:M$66)</f>
        <v>0</v>
      </c>
      <c r="O49" s="32"/>
      <c r="P49" s="44">
        <f t="shared" si="16"/>
        <v>0</v>
      </c>
      <c r="Q49" s="33">
        <f t="shared" si="17"/>
        <v>0</v>
      </c>
      <c r="R49" s="13"/>
      <c r="S49" s="11"/>
      <c r="T49" s="14"/>
      <c r="U49" s="14"/>
      <c r="V49" s="14"/>
      <c r="W49" s="14"/>
      <c r="X49" s="14"/>
      <c r="Y49" s="14"/>
      <c r="Z49" s="14"/>
      <c r="AA49" s="14"/>
    </row>
    <row r="50" spans="1:27" s="9" customFormat="1" ht="27" customHeight="1" x14ac:dyDescent="0.25">
      <c r="A50" s="165" t="s">
        <v>71</v>
      </c>
      <c r="B50" s="166"/>
      <c r="C50" s="57" t="s">
        <v>72</v>
      </c>
      <c r="D50" s="47"/>
      <c r="E50" s="48"/>
      <c r="F50" s="48"/>
      <c r="G50" s="48"/>
      <c r="H50" s="48"/>
      <c r="I50" s="39" t="str">
        <f t="shared" si="14"/>
        <v>◄</v>
      </c>
      <c r="J50" s="22"/>
      <c r="K50" s="40">
        <v>1</v>
      </c>
      <c r="L50" s="49">
        <f t="shared" si="18"/>
        <v>0</v>
      </c>
      <c r="M50" s="42">
        <f t="shared" si="15"/>
        <v>1</v>
      </c>
      <c r="N50" s="43">
        <f>(IF(F50&lt;&gt;"",1/3,0)+IF(G50&lt;&gt;"",2/3,0)+IF(H50&lt;&gt;"",1,0))*K$46*20*M50/SUM(M$47:M$66)</f>
        <v>0</v>
      </c>
      <c r="O50" s="32"/>
      <c r="P50" s="44">
        <f t="shared" si="16"/>
        <v>0</v>
      </c>
      <c r="Q50" s="33">
        <f t="shared" si="17"/>
        <v>0</v>
      </c>
      <c r="R50" s="13"/>
      <c r="S50" s="11"/>
      <c r="T50" s="14"/>
      <c r="U50" s="14"/>
      <c r="V50" s="14"/>
      <c r="W50" s="14"/>
      <c r="X50" s="14"/>
      <c r="Y50" s="14"/>
      <c r="Z50" s="14"/>
      <c r="AA50" s="14"/>
    </row>
    <row r="51" spans="1:27" s="9" customFormat="1" ht="27" customHeight="1" x14ac:dyDescent="0.25">
      <c r="A51" s="165" t="s">
        <v>73</v>
      </c>
      <c r="B51" s="166"/>
      <c r="C51" s="58" t="s">
        <v>74</v>
      </c>
      <c r="D51" s="144"/>
      <c r="E51" s="144"/>
      <c r="F51" s="144"/>
      <c r="G51" s="144"/>
      <c r="H51" s="144"/>
      <c r="I51" s="146" t="str">
        <f t="shared" si="14"/>
        <v>◄</v>
      </c>
      <c r="J51" s="22"/>
      <c r="K51" s="148">
        <v>1</v>
      </c>
      <c r="L51" s="150">
        <f t="shared" si="18"/>
        <v>0</v>
      </c>
      <c r="M51" s="152">
        <f t="shared" si="15"/>
        <v>1</v>
      </c>
      <c r="N51" s="162">
        <f>(IF(F51&lt;&gt;"",1/3,0)+IF(G51&lt;&gt;"",2/3,0)+IF(H51&lt;&gt;"",1,0))*K$46*20*M51/SUM(M$47:M$66)</f>
        <v>0</v>
      </c>
      <c r="O51" s="32"/>
      <c r="P51" s="160">
        <f>COUNTA(D51:H54)</f>
        <v>0</v>
      </c>
      <c r="Q51" s="163">
        <f t="shared" si="17"/>
        <v>0</v>
      </c>
      <c r="R51" s="13"/>
      <c r="S51" s="11"/>
      <c r="T51" s="14"/>
      <c r="U51" s="14"/>
      <c r="V51" s="14"/>
      <c r="W51" s="14"/>
      <c r="X51" s="14"/>
      <c r="Y51" s="14"/>
      <c r="Z51" s="14"/>
      <c r="AA51" s="14"/>
    </row>
    <row r="52" spans="1:27" s="9" customFormat="1" ht="27" customHeight="1" x14ac:dyDescent="0.25">
      <c r="A52" s="165" t="s">
        <v>75</v>
      </c>
      <c r="B52" s="166"/>
      <c r="C52" s="59" t="s">
        <v>76</v>
      </c>
      <c r="D52" s="153"/>
      <c r="E52" s="153"/>
      <c r="F52" s="153"/>
      <c r="G52" s="153"/>
      <c r="H52" s="153"/>
      <c r="I52" s="154"/>
      <c r="J52" s="22"/>
      <c r="K52" s="155"/>
      <c r="L52" s="161"/>
      <c r="M52" s="152"/>
      <c r="N52" s="162"/>
      <c r="O52" s="32"/>
      <c r="P52" s="160"/>
      <c r="Q52" s="163"/>
      <c r="R52" s="13"/>
      <c r="S52" s="11"/>
      <c r="T52" s="14"/>
      <c r="U52" s="14"/>
      <c r="V52" s="14"/>
      <c r="W52" s="14"/>
      <c r="X52" s="14"/>
      <c r="Y52" s="14"/>
      <c r="Z52" s="14"/>
      <c r="AA52" s="14"/>
    </row>
    <row r="53" spans="1:27" s="9" customFormat="1" ht="27" customHeight="1" x14ac:dyDescent="0.25">
      <c r="A53" s="165" t="s">
        <v>77</v>
      </c>
      <c r="B53" s="166"/>
      <c r="C53" s="59" t="s">
        <v>78</v>
      </c>
      <c r="D53" s="153"/>
      <c r="E53" s="153"/>
      <c r="F53" s="153"/>
      <c r="G53" s="153"/>
      <c r="H53" s="153"/>
      <c r="I53" s="154"/>
      <c r="J53" s="22"/>
      <c r="K53" s="155"/>
      <c r="L53" s="161"/>
      <c r="M53" s="152"/>
      <c r="N53" s="162"/>
      <c r="O53" s="32"/>
      <c r="P53" s="160"/>
      <c r="Q53" s="163"/>
      <c r="R53" s="13"/>
      <c r="S53" s="11"/>
      <c r="T53" s="14"/>
      <c r="U53" s="14"/>
      <c r="V53" s="14"/>
      <c r="W53" s="14"/>
      <c r="X53" s="14"/>
      <c r="Y53" s="14"/>
      <c r="Z53" s="14"/>
      <c r="AA53" s="14"/>
    </row>
    <row r="54" spans="1:27" s="9" customFormat="1" ht="27" customHeight="1" x14ac:dyDescent="0.25">
      <c r="A54" s="165" t="s">
        <v>79</v>
      </c>
      <c r="B54" s="166"/>
      <c r="C54" s="60"/>
      <c r="D54" s="145"/>
      <c r="E54" s="145"/>
      <c r="F54" s="145"/>
      <c r="G54" s="145"/>
      <c r="H54" s="145"/>
      <c r="I54" s="147"/>
      <c r="J54" s="22"/>
      <c r="K54" s="149"/>
      <c r="L54" s="151"/>
      <c r="M54" s="152"/>
      <c r="N54" s="162"/>
      <c r="O54" s="32"/>
      <c r="P54" s="160"/>
      <c r="Q54" s="163"/>
      <c r="R54" s="13"/>
      <c r="S54" s="11"/>
      <c r="T54" s="14"/>
      <c r="U54" s="14"/>
      <c r="V54" s="14"/>
      <c r="W54" s="14"/>
      <c r="X54" s="14"/>
      <c r="Y54" s="14"/>
      <c r="Z54" s="14"/>
      <c r="AA54" s="14"/>
    </row>
    <row r="55" spans="1:27" s="9" customFormat="1" ht="27" customHeight="1" x14ac:dyDescent="0.25">
      <c r="A55" s="156" t="s">
        <v>80</v>
      </c>
      <c r="B55" s="157"/>
      <c r="C55" s="57" t="s">
        <v>81</v>
      </c>
      <c r="D55" s="47"/>
      <c r="E55" s="48"/>
      <c r="F55" s="48"/>
      <c r="G55" s="48"/>
      <c r="H55" s="48"/>
      <c r="I55" s="39" t="str">
        <f t="shared" si="14"/>
        <v>◄</v>
      </c>
      <c r="J55" s="22"/>
      <c r="K55" s="40">
        <v>1</v>
      </c>
      <c r="L55" s="49">
        <f t="shared" si="18"/>
        <v>0</v>
      </c>
      <c r="M55" s="42">
        <f t="shared" si="15"/>
        <v>1</v>
      </c>
      <c r="N55" s="43">
        <f t="shared" ref="N55:N65" si="19">(IF(F55&lt;&gt;"",1/3,0)+IF(G55&lt;&gt;"",2/3,0)+IF(H55&lt;&gt;"",1,0))*K$46*20*M55/SUM(M$47:M$66)</f>
        <v>0</v>
      </c>
      <c r="O55" s="32"/>
      <c r="P55" s="44">
        <f t="shared" si="16"/>
        <v>0</v>
      </c>
      <c r="Q55" s="33">
        <f t="shared" si="17"/>
        <v>0</v>
      </c>
      <c r="R55" s="13"/>
      <c r="S55" s="11"/>
      <c r="T55" s="14"/>
      <c r="U55" s="14"/>
      <c r="V55" s="14"/>
      <c r="W55" s="14"/>
      <c r="X55" s="14"/>
      <c r="Y55" s="14"/>
      <c r="Z55" s="14"/>
      <c r="AA55" s="14"/>
    </row>
    <row r="56" spans="1:27" s="9" customFormat="1" ht="27" customHeight="1" x14ac:dyDescent="0.25">
      <c r="A56" s="142" t="s">
        <v>82</v>
      </c>
      <c r="B56" s="143"/>
      <c r="C56" s="158" t="s">
        <v>83</v>
      </c>
      <c r="D56" s="144"/>
      <c r="E56" s="144"/>
      <c r="F56" s="144"/>
      <c r="G56" s="144"/>
      <c r="H56" s="144"/>
      <c r="I56" s="146" t="str">
        <f t="shared" si="14"/>
        <v>◄</v>
      </c>
      <c r="J56" s="22"/>
      <c r="K56" s="148">
        <v>1</v>
      </c>
      <c r="L56" s="150">
        <f t="shared" si="18"/>
        <v>0</v>
      </c>
      <c r="M56" s="152">
        <f t="shared" si="15"/>
        <v>1</v>
      </c>
      <c r="N56" s="162">
        <f t="shared" si="19"/>
        <v>0</v>
      </c>
      <c r="O56" s="32"/>
      <c r="P56" s="160">
        <f>COUNTA(D56:H57)</f>
        <v>0</v>
      </c>
      <c r="Q56" s="163">
        <f t="shared" si="17"/>
        <v>0</v>
      </c>
      <c r="R56" s="13"/>
      <c r="S56" s="11"/>
      <c r="T56" s="14"/>
      <c r="U56" s="14"/>
      <c r="V56" s="14"/>
      <c r="W56" s="14"/>
      <c r="X56" s="14"/>
      <c r="Y56" s="14"/>
      <c r="Z56" s="14"/>
      <c r="AA56" s="14"/>
    </row>
    <row r="57" spans="1:27" s="9" customFormat="1" ht="27" customHeight="1" x14ac:dyDescent="0.25">
      <c r="A57" s="142" t="s">
        <v>84</v>
      </c>
      <c r="B57" s="143"/>
      <c r="C57" s="159"/>
      <c r="D57" s="145"/>
      <c r="E57" s="145"/>
      <c r="F57" s="145"/>
      <c r="G57" s="145"/>
      <c r="H57" s="145"/>
      <c r="I57" s="147"/>
      <c r="J57" s="22"/>
      <c r="K57" s="149"/>
      <c r="L57" s="151"/>
      <c r="M57" s="152"/>
      <c r="N57" s="162"/>
      <c r="O57" s="32"/>
      <c r="P57" s="160"/>
      <c r="Q57" s="163"/>
      <c r="R57" s="13"/>
      <c r="S57" s="11"/>
      <c r="T57" s="14"/>
      <c r="U57" s="14"/>
      <c r="V57" s="14"/>
      <c r="W57" s="14"/>
      <c r="X57" s="14"/>
      <c r="Y57" s="14"/>
      <c r="Z57" s="14"/>
      <c r="AA57" s="14"/>
    </row>
    <row r="58" spans="1:27" s="9" customFormat="1" ht="27" customHeight="1" x14ac:dyDescent="0.25">
      <c r="A58" s="134" t="s">
        <v>85</v>
      </c>
      <c r="B58" s="135"/>
      <c r="C58" s="61" t="s">
        <v>86</v>
      </c>
      <c r="D58" s="47"/>
      <c r="E58" s="48"/>
      <c r="F58" s="48"/>
      <c r="G58" s="48"/>
      <c r="H58" s="48"/>
      <c r="I58" s="39" t="str">
        <f t="shared" si="14"/>
        <v>◄</v>
      </c>
      <c r="J58" s="22"/>
      <c r="K58" s="40">
        <v>1</v>
      </c>
      <c r="L58" s="49">
        <f t="shared" si="18"/>
        <v>0</v>
      </c>
      <c r="M58" s="42">
        <f t="shared" si="15"/>
        <v>1</v>
      </c>
      <c r="N58" s="43">
        <f t="shared" si="19"/>
        <v>0</v>
      </c>
      <c r="O58" s="32"/>
      <c r="P58" s="44">
        <f t="shared" si="16"/>
        <v>0</v>
      </c>
      <c r="Q58" s="33">
        <f t="shared" si="17"/>
        <v>0</v>
      </c>
      <c r="R58" s="13"/>
      <c r="S58" s="11"/>
      <c r="T58" s="14"/>
      <c r="U58" s="14"/>
      <c r="V58" s="14"/>
      <c r="W58" s="14"/>
      <c r="X58" s="14"/>
      <c r="Y58" s="14"/>
      <c r="Z58" s="14"/>
      <c r="AA58" s="14"/>
    </row>
    <row r="59" spans="1:27" s="9" customFormat="1" ht="27" customHeight="1" x14ac:dyDescent="0.25">
      <c r="A59" s="140"/>
      <c r="B59" s="141"/>
      <c r="C59" s="36" t="s">
        <v>87</v>
      </c>
      <c r="D59" s="47"/>
      <c r="E59" s="48"/>
      <c r="F59" s="48"/>
      <c r="G59" s="48"/>
      <c r="H59" s="48"/>
      <c r="I59" s="39" t="str">
        <f t="shared" si="14"/>
        <v>◄</v>
      </c>
      <c r="J59" s="22"/>
      <c r="K59" s="40">
        <v>1</v>
      </c>
      <c r="L59" s="49">
        <f t="shared" si="18"/>
        <v>0</v>
      </c>
      <c r="M59" s="42">
        <f t="shared" si="15"/>
        <v>1</v>
      </c>
      <c r="N59" s="43">
        <f t="shared" si="19"/>
        <v>0</v>
      </c>
      <c r="O59" s="32"/>
      <c r="P59" s="44">
        <f t="shared" si="16"/>
        <v>0</v>
      </c>
      <c r="Q59" s="33">
        <f t="shared" si="17"/>
        <v>0</v>
      </c>
      <c r="R59" s="13"/>
      <c r="S59" s="11"/>
      <c r="T59" s="14"/>
      <c r="U59" s="14"/>
      <c r="V59" s="14"/>
      <c r="W59" s="14"/>
      <c r="X59" s="14"/>
      <c r="Y59" s="14"/>
      <c r="Z59" s="14"/>
      <c r="AA59" s="14"/>
    </row>
    <row r="60" spans="1:27" s="9" customFormat="1" ht="27" customHeight="1" x14ac:dyDescent="0.25">
      <c r="A60" s="142" t="s">
        <v>88</v>
      </c>
      <c r="B60" s="143"/>
      <c r="C60" s="57" t="s">
        <v>89</v>
      </c>
      <c r="D60" s="47"/>
      <c r="E60" s="48"/>
      <c r="F60" s="48"/>
      <c r="G60" s="48"/>
      <c r="H60" s="48"/>
      <c r="I60" s="39" t="str">
        <f t="shared" si="14"/>
        <v>◄</v>
      </c>
      <c r="J60" s="22"/>
      <c r="K60" s="40">
        <v>1</v>
      </c>
      <c r="L60" s="49">
        <f t="shared" si="18"/>
        <v>0</v>
      </c>
      <c r="M60" s="42">
        <f t="shared" si="15"/>
        <v>1</v>
      </c>
      <c r="N60" s="43">
        <f t="shared" si="19"/>
        <v>0</v>
      </c>
      <c r="O60" s="32"/>
      <c r="P60" s="44">
        <f t="shared" si="16"/>
        <v>0</v>
      </c>
      <c r="Q60" s="33">
        <f t="shared" si="17"/>
        <v>0</v>
      </c>
      <c r="R60" s="13"/>
      <c r="S60" s="11"/>
      <c r="T60" s="14"/>
      <c r="U60" s="14"/>
      <c r="V60" s="14"/>
      <c r="W60" s="14"/>
      <c r="X60" s="14"/>
      <c r="Y60" s="14"/>
      <c r="Z60" s="14"/>
      <c r="AA60" s="14"/>
    </row>
    <row r="61" spans="1:27" s="9" customFormat="1" ht="27" customHeight="1" x14ac:dyDescent="0.25">
      <c r="A61" s="134" t="s">
        <v>90</v>
      </c>
      <c r="B61" s="135"/>
      <c r="C61" s="36" t="s">
        <v>91</v>
      </c>
      <c r="D61" s="47"/>
      <c r="E61" s="48"/>
      <c r="F61" s="48"/>
      <c r="G61" s="48"/>
      <c r="H61" s="48"/>
      <c r="I61" s="39" t="str">
        <f t="shared" si="14"/>
        <v>◄</v>
      </c>
      <c r="J61" s="22"/>
      <c r="K61" s="40">
        <v>2</v>
      </c>
      <c r="L61" s="49">
        <f t="shared" si="18"/>
        <v>0</v>
      </c>
      <c r="M61" s="42">
        <f t="shared" si="15"/>
        <v>2</v>
      </c>
      <c r="N61" s="43">
        <f t="shared" si="19"/>
        <v>0</v>
      </c>
      <c r="O61" s="32"/>
      <c r="P61" s="44">
        <f t="shared" si="16"/>
        <v>0</v>
      </c>
      <c r="Q61" s="33">
        <f t="shared" si="17"/>
        <v>0</v>
      </c>
      <c r="R61" s="13"/>
      <c r="S61" s="11"/>
      <c r="T61" s="14"/>
      <c r="U61" s="14"/>
      <c r="V61" s="14"/>
      <c r="W61" s="14"/>
      <c r="X61" s="14"/>
      <c r="Y61" s="14"/>
      <c r="Z61" s="14"/>
      <c r="AA61" s="14"/>
    </row>
    <row r="62" spans="1:27" s="9" customFormat="1" ht="27" customHeight="1" x14ac:dyDescent="0.25">
      <c r="A62" s="136" t="s">
        <v>92</v>
      </c>
      <c r="B62" s="137"/>
      <c r="C62" s="61" t="s">
        <v>93</v>
      </c>
      <c r="D62" s="47"/>
      <c r="E62" s="48"/>
      <c r="F62" s="48"/>
      <c r="G62" s="48"/>
      <c r="H62" s="48"/>
      <c r="I62" s="39" t="str">
        <f t="shared" si="14"/>
        <v>◄</v>
      </c>
      <c r="J62" s="22"/>
      <c r="K62" s="40">
        <v>1</v>
      </c>
      <c r="L62" s="49">
        <f t="shared" si="18"/>
        <v>0</v>
      </c>
      <c r="M62" s="42">
        <f t="shared" si="15"/>
        <v>1</v>
      </c>
      <c r="N62" s="43">
        <f>(IF(F62&lt;&gt;"",1/3,0)+IF(G62&lt;&gt;"",2/3,0)+IF(H62&lt;&gt;"",1,0))*K$46*20*M62/SUM(M$47:M$66)</f>
        <v>0</v>
      </c>
      <c r="O62" s="32"/>
      <c r="P62" s="44">
        <f t="shared" si="16"/>
        <v>0</v>
      </c>
      <c r="Q62" s="33">
        <f t="shared" si="17"/>
        <v>0</v>
      </c>
      <c r="R62" s="13"/>
      <c r="S62" s="11"/>
      <c r="T62" s="14"/>
      <c r="U62" s="14"/>
      <c r="V62" s="14"/>
      <c r="W62" s="14"/>
      <c r="X62" s="14"/>
      <c r="Y62" s="14"/>
      <c r="Z62" s="14"/>
      <c r="AA62" s="14"/>
    </row>
    <row r="63" spans="1:27" s="9" customFormat="1" ht="27" customHeight="1" x14ac:dyDescent="0.2">
      <c r="A63" s="136" t="s">
        <v>94</v>
      </c>
      <c r="B63" s="138"/>
      <c r="C63" s="36" t="s">
        <v>95</v>
      </c>
      <c r="D63" s="47"/>
      <c r="E63" s="48"/>
      <c r="F63" s="48"/>
      <c r="G63" s="48"/>
      <c r="H63" s="48"/>
      <c r="I63" s="39" t="str">
        <f t="shared" si="14"/>
        <v>◄</v>
      </c>
      <c r="J63" s="22"/>
      <c r="K63" s="40">
        <v>1</v>
      </c>
      <c r="L63" s="49">
        <f t="shared" si="18"/>
        <v>0</v>
      </c>
      <c r="M63" s="42">
        <f t="shared" si="15"/>
        <v>1</v>
      </c>
      <c r="N63" s="43">
        <f t="shared" si="19"/>
        <v>0</v>
      </c>
      <c r="O63" s="32"/>
      <c r="P63" s="44">
        <f t="shared" si="16"/>
        <v>0</v>
      </c>
      <c r="Q63" s="33">
        <f t="shared" si="17"/>
        <v>0</v>
      </c>
      <c r="R63" s="13"/>
      <c r="S63" s="11"/>
      <c r="T63" s="14"/>
      <c r="U63" s="14"/>
      <c r="V63" s="14"/>
      <c r="W63" s="14"/>
      <c r="X63" s="14"/>
      <c r="Y63" s="14"/>
      <c r="Z63" s="14"/>
      <c r="AA63" s="14"/>
    </row>
    <row r="64" spans="1:27" s="9" customFormat="1" ht="27" customHeight="1" x14ac:dyDescent="0.25">
      <c r="A64" s="62"/>
      <c r="B64" s="63"/>
      <c r="C64" s="57" t="s">
        <v>96</v>
      </c>
      <c r="D64" s="47"/>
      <c r="E64" s="48"/>
      <c r="F64" s="48"/>
      <c r="G64" s="48"/>
      <c r="H64" s="48"/>
      <c r="I64" s="39" t="str">
        <f t="shared" si="14"/>
        <v>◄</v>
      </c>
      <c r="J64" s="22"/>
      <c r="K64" s="40">
        <v>1</v>
      </c>
      <c r="L64" s="49">
        <f t="shared" si="18"/>
        <v>0</v>
      </c>
      <c r="M64" s="42">
        <f t="shared" si="15"/>
        <v>1</v>
      </c>
      <c r="N64" s="43">
        <f t="shared" si="19"/>
        <v>0</v>
      </c>
      <c r="O64" s="32"/>
      <c r="P64" s="44">
        <f t="shared" si="16"/>
        <v>0</v>
      </c>
      <c r="Q64" s="33">
        <f t="shared" si="17"/>
        <v>0</v>
      </c>
      <c r="R64" s="13"/>
      <c r="S64" s="11"/>
      <c r="T64" s="14"/>
      <c r="U64" s="14"/>
      <c r="V64" s="14"/>
      <c r="W64" s="14"/>
      <c r="X64" s="14"/>
      <c r="Y64" s="14"/>
      <c r="Z64" s="14"/>
      <c r="AA64" s="14"/>
    </row>
    <row r="65" spans="1:27" s="9" customFormat="1" ht="27" customHeight="1" x14ac:dyDescent="0.25">
      <c r="A65" s="64"/>
      <c r="B65" s="65"/>
      <c r="C65" s="36" t="s">
        <v>97</v>
      </c>
      <c r="D65" s="47"/>
      <c r="E65" s="48"/>
      <c r="F65" s="48"/>
      <c r="G65" s="48"/>
      <c r="H65" s="48"/>
      <c r="I65" s="39" t="str">
        <f t="shared" si="14"/>
        <v>◄</v>
      </c>
      <c r="J65" s="22"/>
      <c r="K65" s="40">
        <v>1</v>
      </c>
      <c r="L65" s="49">
        <f t="shared" si="18"/>
        <v>0</v>
      </c>
      <c r="M65" s="42">
        <f t="shared" si="15"/>
        <v>1</v>
      </c>
      <c r="N65" s="43">
        <f t="shared" si="19"/>
        <v>0</v>
      </c>
      <c r="O65" s="32"/>
      <c r="P65" s="44">
        <f t="shared" si="16"/>
        <v>0</v>
      </c>
      <c r="Q65" s="33">
        <f t="shared" si="17"/>
        <v>0</v>
      </c>
      <c r="R65" s="13"/>
      <c r="S65" s="11"/>
      <c r="T65" s="14"/>
      <c r="U65" s="14"/>
      <c r="V65" s="14"/>
      <c r="W65" s="14"/>
      <c r="X65" s="14"/>
      <c r="Y65" s="14"/>
      <c r="Z65" s="14"/>
      <c r="AA65" s="14"/>
    </row>
    <row r="66" spans="1:27" s="9" customFormat="1" ht="27" customHeight="1" x14ac:dyDescent="0.25">
      <c r="A66" s="66"/>
      <c r="B66" s="67"/>
      <c r="C66" s="57" t="s">
        <v>98</v>
      </c>
      <c r="D66" s="47"/>
      <c r="E66" s="48"/>
      <c r="F66" s="48"/>
      <c r="G66" s="48"/>
      <c r="H66" s="48"/>
      <c r="I66" s="39" t="str">
        <f t="shared" si="14"/>
        <v>◄</v>
      </c>
      <c r="J66" s="22"/>
      <c r="K66" s="40">
        <v>1</v>
      </c>
      <c r="L66" s="49">
        <f t="shared" si="18"/>
        <v>0</v>
      </c>
      <c r="M66" s="42">
        <f t="shared" si="15"/>
        <v>1</v>
      </c>
      <c r="N66" s="43">
        <f>(IF(F66&lt;&gt;"",1/3,0)+IF(G66&lt;&gt;"",2/3,0)+IF(H66&lt;&gt;"",1,0))*K$46*20*M66/SUM(M$47:M$66)</f>
        <v>0</v>
      </c>
      <c r="O66" s="32"/>
      <c r="P66" s="44">
        <f t="shared" si="16"/>
        <v>0</v>
      </c>
      <c r="Q66" s="33">
        <f t="shared" si="17"/>
        <v>0</v>
      </c>
      <c r="R66" s="13"/>
      <c r="S66" s="11"/>
      <c r="T66" s="14"/>
      <c r="U66" s="14"/>
      <c r="V66" s="14"/>
      <c r="W66" s="14"/>
      <c r="X66" s="14"/>
      <c r="Y66" s="14"/>
      <c r="Z66" s="14"/>
      <c r="AA66" s="14"/>
    </row>
    <row r="67" spans="1:27" s="9" customFormat="1" ht="12.75" customHeight="1" x14ac:dyDescent="0.25">
      <c r="A67" s="22"/>
      <c r="B67" s="68"/>
      <c r="D67" s="69" t="s">
        <v>99</v>
      </c>
      <c r="F67" s="125">
        <f>M21/SUM(K22:K27)</f>
        <v>1</v>
      </c>
      <c r="G67" s="125"/>
      <c r="H67" s="125"/>
      <c r="I67" s="125"/>
      <c r="J67" s="139"/>
      <c r="K67" s="3"/>
      <c r="L67" s="16"/>
      <c r="M67" s="10"/>
      <c r="N67" s="11"/>
      <c r="O67" s="12"/>
      <c r="P67" s="70"/>
      <c r="Q67" s="13"/>
      <c r="R67" s="13"/>
      <c r="S67" s="71"/>
      <c r="T67" s="11"/>
      <c r="U67" s="14"/>
      <c r="V67" s="14"/>
      <c r="W67" s="14"/>
      <c r="X67" s="14"/>
      <c r="Y67" s="14"/>
      <c r="Z67" s="14"/>
      <c r="AA67" s="14"/>
    </row>
    <row r="68" spans="1:27" s="9" customFormat="1" x14ac:dyDescent="0.25">
      <c r="A68" s="22"/>
      <c r="B68" s="68"/>
      <c r="D68" s="69" t="s">
        <v>100</v>
      </c>
      <c r="F68" s="125">
        <f>M28/SUM(K29:K34)</f>
        <v>1</v>
      </c>
      <c r="G68" s="125"/>
      <c r="H68" s="125"/>
      <c r="I68" s="125"/>
      <c r="J68" s="139"/>
      <c r="K68" s="3"/>
      <c r="L68" s="16"/>
      <c r="M68" s="10"/>
      <c r="N68" s="11"/>
      <c r="O68" s="12"/>
      <c r="P68" s="12"/>
      <c r="Q68" s="13"/>
      <c r="R68" s="13"/>
      <c r="S68" s="71"/>
      <c r="T68" s="11"/>
      <c r="U68" s="14"/>
      <c r="V68" s="14"/>
      <c r="W68" s="14"/>
      <c r="X68" s="14"/>
      <c r="Y68" s="14"/>
      <c r="Z68" s="14"/>
      <c r="AA68" s="14"/>
    </row>
    <row r="69" spans="1:27" s="9" customFormat="1" x14ac:dyDescent="0.25">
      <c r="A69" s="22"/>
      <c r="B69" s="68"/>
      <c r="D69" s="69" t="s">
        <v>101</v>
      </c>
      <c r="F69" s="125">
        <f>M35/SUM(K36:K45)</f>
        <v>1</v>
      </c>
      <c r="G69" s="125"/>
      <c r="H69" s="125"/>
      <c r="I69" s="125"/>
      <c r="J69" s="139"/>
      <c r="K69" s="3"/>
      <c r="L69" s="16"/>
      <c r="M69" s="10"/>
      <c r="N69" s="11"/>
      <c r="O69" s="12"/>
      <c r="P69" s="12"/>
      <c r="Q69" s="13"/>
      <c r="R69" s="13"/>
      <c r="S69" s="71"/>
      <c r="T69" s="11"/>
      <c r="U69" s="14"/>
      <c r="V69" s="14"/>
      <c r="W69" s="14"/>
      <c r="X69" s="14"/>
      <c r="Y69" s="14"/>
      <c r="Z69" s="14"/>
      <c r="AA69" s="14"/>
    </row>
    <row r="70" spans="1:27" s="9" customFormat="1" x14ac:dyDescent="0.25">
      <c r="A70" s="22"/>
      <c r="B70" s="68"/>
      <c r="D70" s="69" t="s">
        <v>102</v>
      </c>
      <c r="F70" s="125">
        <f>M46/SUM(K47:K66)</f>
        <v>1</v>
      </c>
      <c r="G70" s="125"/>
      <c r="H70" s="125"/>
      <c r="I70" s="125"/>
      <c r="J70" s="139"/>
      <c r="K70" s="3"/>
      <c r="L70" s="16"/>
      <c r="M70" s="10"/>
      <c r="N70" s="11"/>
      <c r="O70" s="12"/>
      <c r="P70" s="12"/>
      <c r="Q70" s="13"/>
      <c r="R70" s="13"/>
      <c r="S70" s="71"/>
      <c r="T70" s="11"/>
      <c r="U70" s="14"/>
      <c r="V70" s="14"/>
      <c r="W70" s="14"/>
      <c r="X70" s="14"/>
      <c r="Y70" s="14"/>
      <c r="Z70" s="14"/>
      <c r="AA70" s="14"/>
    </row>
    <row r="71" spans="1:27" s="9" customFormat="1" ht="15.75" x14ac:dyDescent="0.25">
      <c r="A71" s="22"/>
      <c r="B71" s="68"/>
      <c r="D71" s="72" t="s">
        <v>103</v>
      </c>
      <c r="F71" s="118" t="str">
        <f>IF(OR(R21=0,F67&lt;0.75,F68&lt;0.75,F69&lt;0.75,F70&lt;0.75),"!",(L46+L35+L28+L21))</f>
        <v>!</v>
      </c>
      <c r="G71" s="118"/>
      <c r="H71" s="119" t="s">
        <v>104</v>
      </c>
      <c r="I71" s="119"/>
      <c r="J71" s="139"/>
      <c r="K71" s="3"/>
      <c r="L71" s="16"/>
      <c r="M71" s="10"/>
      <c r="N71" s="11"/>
      <c r="O71" s="12"/>
      <c r="P71" s="12"/>
      <c r="Q71" s="13"/>
      <c r="R71" s="13"/>
      <c r="S71" s="71"/>
      <c r="T71" s="11"/>
      <c r="U71" s="14"/>
      <c r="V71" s="14"/>
      <c r="W71" s="14"/>
      <c r="X71" s="14"/>
      <c r="Y71" s="14"/>
      <c r="Z71" s="14"/>
      <c r="AA71" s="14"/>
    </row>
    <row r="72" spans="1:27" s="9" customFormat="1" ht="25.5" x14ac:dyDescent="0.25">
      <c r="A72" s="73"/>
      <c r="B72" s="73"/>
      <c r="C72" s="73"/>
      <c r="D72" s="73"/>
      <c r="E72" s="73"/>
      <c r="F72" s="73"/>
      <c r="G72" s="73"/>
      <c r="H72" s="73"/>
      <c r="I72" s="73"/>
      <c r="J72" s="74"/>
      <c r="K72" s="23" t="s">
        <v>16</v>
      </c>
      <c r="L72" s="24" t="s">
        <v>17</v>
      </c>
      <c r="M72" s="25" t="s">
        <v>18</v>
      </c>
      <c r="N72" s="26" t="s">
        <v>17</v>
      </c>
      <c r="O72" s="12"/>
      <c r="P72" s="12"/>
      <c r="Q72" s="13"/>
      <c r="R72" s="13"/>
      <c r="S72" s="71"/>
      <c r="T72" s="11"/>
      <c r="U72" s="14"/>
      <c r="V72" s="14"/>
      <c r="W72" s="14"/>
      <c r="X72" s="14"/>
      <c r="Y72" s="14"/>
      <c r="Z72" s="14"/>
      <c r="AA72" s="14"/>
    </row>
    <row r="73" spans="1:27" s="9" customFormat="1" ht="15.75" x14ac:dyDescent="0.2">
      <c r="A73" s="68"/>
      <c r="B73" s="126" t="s">
        <v>105</v>
      </c>
      <c r="C73" s="126"/>
      <c r="D73" s="126"/>
      <c r="E73" s="126"/>
      <c r="F73" s="126"/>
      <c r="G73" s="126"/>
      <c r="H73" s="126"/>
      <c r="I73" s="73"/>
      <c r="J73" s="74"/>
      <c r="K73" s="28">
        <v>1</v>
      </c>
      <c r="L73" s="29">
        <f>(SUM(L74:L80))</f>
        <v>0</v>
      </c>
      <c r="M73" s="30">
        <f>SUM(M74:M80)</f>
        <v>13</v>
      </c>
      <c r="N73" s="31">
        <f>SUM(N74:N80)</f>
        <v>0</v>
      </c>
      <c r="O73" s="32"/>
      <c r="P73" s="33"/>
      <c r="Q73" s="34">
        <f>SUM(Q74:Q80)</f>
        <v>0</v>
      </c>
      <c r="R73" s="35">
        <f>IF(Q73=7,1,0)</f>
        <v>0</v>
      </c>
      <c r="S73" s="71"/>
      <c r="T73" s="11"/>
      <c r="U73" s="14"/>
      <c r="V73" s="14"/>
      <c r="W73" s="14"/>
      <c r="X73" s="14"/>
      <c r="Y73" s="14"/>
      <c r="Z73" s="14"/>
      <c r="AA73" s="14"/>
    </row>
    <row r="74" spans="1:27" s="9" customFormat="1" ht="27.75" customHeight="1" x14ac:dyDescent="0.25">
      <c r="A74" s="68"/>
      <c r="B74" s="128" t="s">
        <v>142</v>
      </c>
      <c r="C74" s="128"/>
      <c r="D74" s="38"/>
      <c r="E74" s="38"/>
      <c r="F74" s="38"/>
      <c r="G74" s="38"/>
      <c r="H74" s="38"/>
      <c r="I74" s="75" t="str">
        <f t="shared" ref="I74:I97" si="20">IF(P74&gt;1,"◄",(IF(P74&lt;1,"◄","")))</f>
        <v>◄</v>
      </c>
      <c r="J74" s="22"/>
      <c r="K74" s="40">
        <v>1</v>
      </c>
      <c r="L74" s="49">
        <f>SUM(N74)</f>
        <v>0</v>
      </c>
      <c r="M74" s="42">
        <f t="shared" ref="M74" si="21">IF(D74&lt;&gt;"",0,K74)</f>
        <v>1</v>
      </c>
      <c r="N74" s="43">
        <f>(IF(F74&lt;&gt;"",1/3,0)+IF(G74&lt;&gt;"",2/3,0)+IF(H74&lt;&gt;"",1,0))*K$73*20*M74/SUM(M$74:M$80)</f>
        <v>0</v>
      </c>
      <c r="O74" s="32"/>
      <c r="P74" s="44">
        <f t="shared" ref="P74:P80" si="22">COUNTA(D74:H74)</f>
        <v>0</v>
      </c>
      <c r="Q74" s="33">
        <f t="shared" ref="Q74:Q80" si="23">COUNTBLANK(I74)</f>
        <v>0</v>
      </c>
      <c r="R74" s="13"/>
      <c r="S74" s="11"/>
      <c r="T74" s="14"/>
      <c r="U74" s="14"/>
      <c r="V74" s="14"/>
      <c r="W74" s="14"/>
      <c r="X74" s="14"/>
      <c r="Y74" s="14"/>
      <c r="Z74" s="14"/>
      <c r="AA74" s="14"/>
    </row>
    <row r="75" spans="1:27" s="9" customFormat="1" ht="27.75" customHeight="1" x14ac:dyDescent="0.25">
      <c r="A75" s="68"/>
      <c r="B75" s="129" t="s">
        <v>143</v>
      </c>
      <c r="C75" s="130"/>
      <c r="D75" s="38"/>
      <c r="E75" s="38"/>
      <c r="F75" s="38"/>
      <c r="G75" s="38"/>
      <c r="H75" s="38"/>
      <c r="I75" s="75" t="str">
        <f t="shared" si="20"/>
        <v>◄</v>
      </c>
      <c r="J75" s="22"/>
      <c r="K75" s="40">
        <v>2</v>
      </c>
      <c r="L75" s="49">
        <f t="shared" ref="L75:L78" si="24">SUM(N75)</f>
        <v>0</v>
      </c>
      <c r="M75" s="42">
        <f>IF(D75&lt;&gt;"",0,K75)</f>
        <v>2</v>
      </c>
      <c r="N75" s="43">
        <f t="shared" ref="N75:N80" si="25">(IF(F75&lt;&gt;"",1/3,0)+IF(G75&lt;&gt;"",2/3,0)+IF(H75&lt;&gt;"",1,0))*K$73*20*M75/SUM(M$74:M$80)</f>
        <v>0</v>
      </c>
      <c r="O75" s="32"/>
      <c r="P75" s="44">
        <f t="shared" si="22"/>
        <v>0</v>
      </c>
      <c r="Q75" s="33">
        <f t="shared" si="23"/>
        <v>0</v>
      </c>
      <c r="R75" s="13"/>
      <c r="S75" s="11"/>
      <c r="T75" s="14"/>
      <c r="U75" s="14"/>
      <c r="V75" s="14"/>
      <c r="W75" s="14"/>
      <c r="X75" s="14"/>
      <c r="Y75" s="14"/>
      <c r="Z75" s="14"/>
      <c r="AA75" s="14"/>
    </row>
    <row r="76" spans="1:27" s="9" customFormat="1" ht="27.75" customHeight="1" x14ac:dyDescent="0.25">
      <c r="A76" s="68"/>
      <c r="B76" s="131" t="s">
        <v>144</v>
      </c>
      <c r="C76" s="132"/>
      <c r="D76" s="38"/>
      <c r="E76" s="38"/>
      <c r="F76" s="38"/>
      <c r="G76" s="38"/>
      <c r="H76" s="38"/>
      <c r="I76" s="75" t="str">
        <f t="shared" si="20"/>
        <v>◄</v>
      </c>
      <c r="J76" s="22"/>
      <c r="K76" s="40">
        <v>2</v>
      </c>
      <c r="L76" s="49">
        <f t="shared" si="24"/>
        <v>0</v>
      </c>
      <c r="M76" s="42">
        <f t="shared" ref="M76:M80" si="26">IF(D76&lt;&gt;"",0,K76)</f>
        <v>2</v>
      </c>
      <c r="N76" s="43">
        <f t="shared" si="25"/>
        <v>0</v>
      </c>
      <c r="O76" s="32"/>
      <c r="P76" s="44">
        <f t="shared" si="22"/>
        <v>0</v>
      </c>
      <c r="Q76" s="33">
        <f t="shared" si="23"/>
        <v>0</v>
      </c>
      <c r="R76" s="13"/>
      <c r="S76" s="11"/>
      <c r="T76" s="14"/>
      <c r="U76" s="14"/>
      <c r="V76" s="14"/>
      <c r="W76" s="14"/>
      <c r="X76" s="14"/>
      <c r="Y76" s="14"/>
      <c r="Z76" s="14"/>
      <c r="AA76" s="14"/>
    </row>
    <row r="77" spans="1:27" s="9" customFormat="1" ht="27.75" customHeight="1" x14ac:dyDescent="0.25">
      <c r="A77" s="68"/>
      <c r="B77" s="133" t="s">
        <v>145</v>
      </c>
      <c r="C77" s="133"/>
      <c r="D77" s="38"/>
      <c r="E77" s="38"/>
      <c r="F77" s="38"/>
      <c r="G77" s="38"/>
      <c r="H77" s="38"/>
      <c r="I77" s="75" t="str">
        <f t="shared" si="20"/>
        <v>◄</v>
      </c>
      <c r="J77" s="22"/>
      <c r="K77" s="40">
        <v>2</v>
      </c>
      <c r="L77" s="49">
        <f t="shared" si="24"/>
        <v>0</v>
      </c>
      <c r="M77" s="42">
        <f t="shared" si="26"/>
        <v>2</v>
      </c>
      <c r="N77" s="43">
        <f t="shared" si="25"/>
        <v>0</v>
      </c>
      <c r="O77" s="32"/>
      <c r="P77" s="44">
        <f t="shared" si="22"/>
        <v>0</v>
      </c>
      <c r="Q77" s="33">
        <f t="shared" si="23"/>
        <v>0</v>
      </c>
      <c r="R77" s="13"/>
      <c r="S77" s="11"/>
      <c r="T77" s="14"/>
      <c r="U77" s="14"/>
      <c r="V77" s="14"/>
      <c r="W77" s="14"/>
      <c r="X77" s="14"/>
      <c r="Y77" s="14"/>
      <c r="Z77" s="14"/>
      <c r="AA77" s="14"/>
    </row>
    <row r="78" spans="1:27" s="9" customFormat="1" ht="27.75" customHeight="1" x14ac:dyDescent="0.25">
      <c r="A78" s="68"/>
      <c r="B78" s="128" t="s">
        <v>146</v>
      </c>
      <c r="C78" s="128"/>
      <c r="D78" s="38"/>
      <c r="E78" s="38"/>
      <c r="F78" s="38"/>
      <c r="G78" s="38"/>
      <c r="H78" s="38"/>
      <c r="I78" s="75" t="str">
        <f t="shared" si="20"/>
        <v>◄</v>
      </c>
      <c r="J78" s="22"/>
      <c r="K78" s="40">
        <v>2</v>
      </c>
      <c r="L78" s="49">
        <f t="shared" si="24"/>
        <v>0</v>
      </c>
      <c r="M78" s="42">
        <f t="shared" si="26"/>
        <v>2</v>
      </c>
      <c r="N78" s="43">
        <f t="shared" si="25"/>
        <v>0</v>
      </c>
      <c r="O78" s="32"/>
      <c r="P78" s="44">
        <f t="shared" si="22"/>
        <v>0</v>
      </c>
      <c r="Q78" s="33">
        <f t="shared" si="23"/>
        <v>0</v>
      </c>
      <c r="R78" s="13"/>
      <c r="S78" s="11"/>
      <c r="T78" s="14"/>
      <c r="U78" s="14"/>
      <c r="V78" s="14"/>
      <c r="W78" s="14"/>
      <c r="X78" s="14"/>
      <c r="Y78" s="14"/>
      <c r="Z78" s="14"/>
      <c r="AA78" s="14"/>
    </row>
    <row r="79" spans="1:27" s="9" customFormat="1" ht="27.75" customHeight="1" x14ac:dyDescent="0.25">
      <c r="A79" s="68"/>
      <c r="B79" s="127" t="s">
        <v>147</v>
      </c>
      <c r="C79" s="127"/>
      <c r="D79" s="38"/>
      <c r="E79" s="38"/>
      <c r="F79" s="38"/>
      <c r="G79" s="38"/>
      <c r="H79" s="38"/>
      <c r="I79" s="75" t="str">
        <f t="shared" si="20"/>
        <v>◄</v>
      </c>
      <c r="J79" s="74"/>
      <c r="K79" s="40">
        <v>2</v>
      </c>
      <c r="L79" s="49">
        <f t="shared" ref="L79:L80" si="27">SUM(N79)</f>
        <v>0</v>
      </c>
      <c r="M79" s="42">
        <f t="shared" si="26"/>
        <v>2</v>
      </c>
      <c r="N79" s="43">
        <f t="shared" si="25"/>
        <v>0</v>
      </c>
      <c r="O79" s="32"/>
      <c r="P79" s="44">
        <f t="shared" si="22"/>
        <v>0</v>
      </c>
      <c r="Q79" s="33">
        <f t="shared" si="23"/>
        <v>0</v>
      </c>
      <c r="R79" s="13"/>
      <c r="S79" s="71"/>
      <c r="T79" s="11"/>
      <c r="U79" s="14"/>
      <c r="V79" s="14"/>
      <c r="W79" s="14"/>
      <c r="X79" s="14"/>
      <c r="Y79" s="14"/>
      <c r="Z79" s="14"/>
      <c r="AA79" s="14"/>
    </row>
    <row r="80" spans="1:27" s="9" customFormat="1" ht="27.75" customHeight="1" x14ac:dyDescent="0.25">
      <c r="A80" s="68"/>
      <c r="B80" s="128" t="s">
        <v>148</v>
      </c>
      <c r="C80" s="128"/>
      <c r="D80" s="38"/>
      <c r="E80" s="38"/>
      <c r="F80" s="38"/>
      <c r="G80" s="38"/>
      <c r="H80" s="38"/>
      <c r="I80" s="75" t="str">
        <f t="shared" si="20"/>
        <v>◄</v>
      </c>
      <c r="J80" s="74"/>
      <c r="K80" s="40">
        <v>2</v>
      </c>
      <c r="L80" s="49">
        <f t="shared" si="27"/>
        <v>0</v>
      </c>
      <c r="M80" s="42">
        <f t="shared" si="26"/>
        <v>2</v>
      </c>
      <c r="N80" s="43">
        <f t="shared" si="25"/>
        <v>0</v>
      </c>
      <c r="O80" s="32"/>
      <c r="P80" s="44">
        <f t="shared" si="22"/>
        <v>0</v>
      </c>
      <c r="Q80" s="33">
        <f t="shared" si="23"/>
        <v>0</v>
      </c>
      <c r="R80" s="13"/>
      <c r="S80" s="71"/>
      <c r="T80" s="11"/>
      <c r="U80" s="14"/>
      <c r="V80" s="14"/>
      <c r="W80" s="14"/>
      <c r="X80" s="14"/>
      <c r="Y80" s="14"/>
      <c r="Z80" s="14"/>
      <c r="AA80" s="14"/>
    </row>
    <row r="81" spans="1:27" s="9" customFormat="1" x14ac:dyDescent="0.25">
      <c r="A81" s="68"/>
      <c r="B81" s="73"/>
      <c r="C81" s="73"/>
      <c r="D81" s="69" t="s">
        <v>113</v>
      </c>
      <c r="F81" s="125">
        <f>(M73)/SUM(K74:K80)</f>
        <v>1</v>
      </c>
      <c r="G81" s="125"/>
      <c r="H81" s="125"/>
      <c r="I81" s="125"/>
      <c r="J81" s="74"/>
      <c r="K81" s="76"/>
      <c r="L81" s="77"/>
      <c r="M81" s="42"/>
      <c r="N81" s="43"/>
      <c r="O81" s="32"/>
      <c r="P81" s="44"/>
      <c r="Q81" s="33"/>
      <c r="R81" s="13"/>
      <c r="S81" s="71"/>
      <c r="T81" s="11"/>
      <c r="U81" s="14"/>
      <c r="V81" s="14"/>
      <c r="W81" s="14"/>
      <c r="X81" s="14"/>
      <c r="Y81" s="14"/>
      <c r="Z81" s="14"/>
      <c r="AA81" s="14"/>
    </row>
    <row r="82" spans="1:27" s="9" customFormat="1" ht="25.5" x14ac:dyDescent="0.25">
      <c r="A82" s="68"/>
      <c r="B82" s="73"/>
      <c r="C82" s="73"/>
      <c r="D82" s="72" t="s">
        <v>114</v>
      </c>
      <c r="F82" s="118" t="str">
        <f>IF(OR(R73=0,F81&lt;0.75),"!",(L73))</f>
        <v>!</v>
      </c>
      <c r="G82" s="118"/>
      <c r="H82" s="119" t="s">
        <v>104</v>
      </c>
      <c r="I82" s="119"/>
      <c r="J82" s="74"/>
      <c r="K82" s="23" t="s">
        <v>16</v>
      </c>
      <c r="L82" s="24" t="s">
        <v>17</v>
      </c>
      <c r="M82" s="25" t="s">
        <v>18</v>
      </c>
      <c r="N82" s="26" t="s">
        <v>17</v>
      </c>
      <c r="O82" s="32"/>
      <c r="P82" s="44"/>
      <c r="Q82" s="33"/>
      <c r="R82" s="13"/>
      <c r="S82" s="71"/>
      <c r="T82" s="11"/>
      <c r="U82" s="14"/>
      <c r="V82" s="14"/>
      <c r="W82" s="14"/>
      <c r="X82" s="14"/>
      <c r="Y82" s="14"/>
      <c r="Z82" s="14"/>
      <c r="AA82" s="14"/>
    </row>
    <row r="83" spans="1:27" s="9" customFormat="1" ht="15.75" x14ac:dyDescent="0.2">
      <c r="A83" s="68"/>
      <c r="B83" s="126" t="s">
        <v>115</v>
      </c>
      <c r="C83" s="126"/>
      <c r="D83" s="126"/>
      <c r="E83" s="126"/>
      <c r="F83" s="126"/>
      <c r="G83" s="126"/>
      <c r="H83" s="126"/>
      <c r="I83" s="73"/>
      <c r="J83" s="74"/>
      <c r="K83" s="28">
        <v>1</v>
      </c>
      <c r="L83" s="29">
        <f>(SUM(L84:L90))</f>
        <v>0</v>
      </c>
      <c r="M83" s="30">
        <f>SUM(M84:M90)</f>
        <v>13</v>
      </c>
      <c r="N83" s="31">
        <f>SUM(N84:N90)</f>
        <v>0</v>
      </c>
      <c r="O83" s="32"/>
      <c r="P83" s="33"/>
      <c r="Q83" s="34">
        <f>SUM(Q84:Q90)</f>
        <v>0</v>
      </c>
      <c r="R83" s="35">
        <f>IF(Q83=7,1,0)</f>
        <v>0</v>
      </c>
      <c r="S83" s="71"/>
      <c r="T83" s="11"/>
      <c r="U83" s="14"/>
      <c r="V83" s="14"/>
      <c r="W83" s="14"/>
      <c r="X83" s="14"/>
      <c r="Y83" s="14"/>
      <c r="Z83" s="14"/>
      <c r="AA83" s="14"/>
    </row>
    <row r="84" spans="1:27" s="9" customFormat="1" ht="27.75" customHeight="1" x14ac:dyDescent="0.25">
      <c r="A84" s="68"/>
      <c r="B84" s="124" t="s">
        <v>106</v>
      </c>
      <c r="C84" s="124"/>
      <c r="D84" s="38"/>
      <c r="E84" s="38"/>
      <c r="F84" s="38"/>
      <c r="G84" s="38"/>
      <c r="H84" s="38"/>
      <c r="I84" s="75" t="str">
        <f t="shared" si="20"/>
        <v>◄</v>
      </c>
      <c r="J84" s="74"/>
      <c r="K84" s="40">
        <v>1</v>
      </c>
      <c r="L84" s="49">
        <f>SUM(N84)</f>
        <v>0</v>
      </c>
      <c r="M84" s="42">
        <f t="shared" ref="M84" si="28">IF(D84&lt;&gt;"",0,K84)</f>
        <v>1</v>
      </c>
      <c r="N84" s="43">
        <f>(IF(F84&lt;&gt;"",1/3,0)+IF(G84&lt;&gt;"",2/3,0)+IF(H84&lt;&gt;"",1,0))*K$83*20*M84/SUM(M$84:M$90)</f>
        <v>0</v>
      </c>
      <c r="O84" s="32"/>
      <c r="P84" s="44">
        <f t="shared" ref="P84:P97" si="29">COUNTA(D84:H84)</f>
        <v>0</v>
      </c>
      <c r="Q84" s="33">
        <f t="shared" ref="Q84:Q97" si="30">COUNTBLANK(I84)</f>
        <v>0</v>
      </c>
      <c r="R84" s="13"/>
      <c r="S84" s="71"/>
      <c r="T84" s="11"/>
      <c r="U84" s="14"/>
      <c r="V84" s="14"/>
      <c r="W84" s="14"/>
      <c r="X84" s="14"/>
      <c r="Y84" s="14"/>
      <c r="Z84" s="14"/>
      <c r="AA84" s="14"/>
    </row>
    <row r="85" spans="1:27" s="9" customFormat="1" ht="27.75" customHeight="1" x14ac:dyDescent="0.25">
      <c r="A85" s="68"/>
      <c r="B85" s="123" t="s">
        <v>107</v>
      </c>
      <c r="C85" s="123"/>
      <c r="D85" s="38"/>
      <c r="E85" s="38"/>
      <c r="F85" s="38"/>
      <c r="G85" s="38"/>
      <c r="H85" s="38"/>
      <c r="I85" s="75" t="str">
        <f t="shared" si="20"/>
        <v>◄</v>
      </c>
      <c r="J85" s="74"/>
      <c r="K85" s="40">
        <v>2</v>
      </c>
      <c r="L85" s="49">
        <f t="shared" ref="L85:L90" si="31">SUM(N85)</f>
        <v>0</v>
      </c>
      <c r="M85" s="42">
        <f>IF(D85&lt;&gt;"",0,K85)</f>
        <v>2</v>
      </c>
      <c r="N85" s="43">
        <f t="shared" ref="N85:N90" si="32">(IF(F85&lt;&gt;"",1/3,0)+IF(G85&lt;&gt;"",2/3,0)+IF(H85&lt;&gt;"",1,0))*K$83*20*M85/SUM(M$84:M$90)</f>
        <v>0</v>
      </c>
      <c r="O85" s="32"/>
      <c r="P85" s="44">
        <f t="shared" si="29"/>
        <v>0</v>
      </c>
      <c r="Q85" s="33">
        <f t="shared" si="30"/>
        <v>0</v>
      </c>
      <c r="R85" s="13"/>
      <c r="S85" s="71"/>
      <c r="T85" s="11"/>
      <c r="U85" s="14"/>
      <c r="V85" s="14"/>
      <c r="W85" s="14"/>
      <c r="X85" s="14"/>
      <c r="Y85" s="14"/>
      <c r="Z85" s="14"/>
      <c r="AA85" s="14"/>
    </row>
    <row r="86" spans="1:27" s="9" customFormat="1" ht="27.75" customHeight="1" x14ac:dyDescent="0.25">
      <c r="A86" s="68"/>
      <c r="B86" s="124" t="s">
        <v>108</v>
      </c>
      <c r="C86" s="124"/>
      <c r="D86" s="38"/>
      <c r="E86" s="38"/>
      <c r="F86" s="38"/>
      <c r="G86" s="38"/>
      <c r="H86" s="38"/>
      <c r="I86" s="75" t="str">
        <f t="shared" si="20"/>
        <v>◄</v>
      </c>
      <c r="J86" s="74"/>
      <c r="K86" s="40">
        <v>2</v>
      </c>
      <c r="L86" s="49">
        <f t="shared" si="31"/>
        <v>0</v>
      </c>
      <c r="M86" s="42">
        <f t="shared" ref="M86:M90" si="33">IF(D86&lt;&gt;"",0,K86)</f>
        <v>2</v>
      </c>
      <c r="N86" s="43">
        <f t="shared" si="32"/>
        <v>0</v>
      </c>
      <c r="O86" s="32"/>
      <c r="P86" s="44">
        <f t="shared" si="29"/>
        <v>0</v>
      </c>
      <c r="Q86" s="33">
        <f t="shared" si="30"/>
        <v>0</v>
      </c>
      <c r="R86" s="13"/>
      <c r="S86" s="71"/>
      <c r="T86" s="11"/>
      <c r="U86" s="14"/>
      <c r="V86" s="14"/>
      <c r="W86" s="14"/>
      <c r="X86" s="14"/>
      <c r="Y86" s="14"/>
      <c r="Z86" s="14"/>
      <c r="AA86" s="14"/>
    </row>
    <row r="87" spans="1:27" s="9" customFormat="1" ht="27.75" customHeight="1" x14ac:dyDescent="0.25">
      <c r="A87" s="68"/>
      <c r="B87" s="123" t="s">
        <v>109</v>
      </c>
      <c r="C87" s="123"/>
      <c r="D87" s="38"/>
      <c r="E87" s="38"/>
      <c r="F87" s="38"/>
      <c r="G87" s="38"/>
      <c r="H87" s="38"/>
      <c r="I87" s="75" t="str">
        <f t="shared" si="20"/>
        <v>◄</v>
      </c>
      <c r="J87" s="74"/>
      <c r="K87" s="40">
        <v>2</v>
      </c>
      <c r="L87" s="49">
        <f t="shared" si="31"/>
        <v>0</v>
      </c>
      <c r="M87" s="42">
        <f t="shared" si="33"/>
        <v>2</v>
      </c>
      <c r="N87" s="43">
        <f t="shared" si="32"/>
        <v>0</v>
      </c>
      <c r="O87" s="32"/>
      <c r="P87" s="44">
        <f t="shared" si="29"/>
        <v>0</v>
      </c>
      <c r="Q87" s="33">
        <f t="shared" si="30"/>
        <v>0</v>
      </c>
      <c r="R87" s="13"/>
      <c r="S87" s="71"/>
      <c r="T87" s="11"/>
      <c r="U87" s="14"/>
      <c r="V87" s="14"/>
      <c r="W87" s="14"/>
      <c r="X87" s="14"/>
      <c r="Y87" s="14"/>
      <c r="Z87" s="14"/>
      <c r="AA87" s="14"/>
    </row>
    <row r="88" spans="1:27" s="9" customFormat="1" ht="27.75" customHeight="1" x14ac:dyDescent="0.25">
      <c r="A88" s="68"/>
      <c r="B88" s="124" t="s">
        <v>110</v>
      </c>
      <c r="C88" s="124"/>
      <c r="D88" s="38"/>
      <c r="E88" s="38"/>
      <c r="F88" s="38"/>
      <c r="G88" s="38"/>
      <c r="H88" s="38"/>
      <c r="I88" s="75" t="str">
        <f t="shared" si="20"/>
        <v>◄</v>
      </c>
      <c r="J88" s="74"/>
      <c r="K88" s="40">
        <v>1</v>
      </c>
      <c r="L88" s="49">
        <f t="shared" si="31"/>
        <v>0</v>
      </c>
      <c r="M88" s="42">
        <f t="shared" si="33"/>
        <v>1</v>
      </c>
      <c r="N88" s="43">
        <f t="shared" si="32"/>
        <v>0</v>
      </c>
      <c r="O88" s="32"/>
      <c r="P88" s="44">
        <f t="shared" si="29"/>
        <v>0</v>
      </c>
      <c r="Q88" s="33">
        <f t="shared" si="30"/>
        <v>0</v>
      </c>
      <c r="R88" s="13"/>
      <c r="S88" s="71"/>
      <c r="T88" s="11"/>
      <c r="U88" s="14"/>
      <c r="V88" s="14"/>
      <c r="W88" s="14"/>
      <c r="X88" s="14"/>
      <c r="Y88" s="14"/>
      <c r="Z88" s="14"/>
      <c r="AA88" s="14"/>
    </row>
    <row r="89" spans="1:27" s="9" customFormat="1" ht="27.75" customHeight="1" x14ac:dyDescent="0.25">
      <c r="A89" s="68"/>
      <c r="B89" s="123" t="s">
        <v>111</v>
      </c>
      <c r="C89" s="123"/>
      <c r="D89" s="38"/>
      <c r="E89" s="38"/>
      <c r="F89" s="38"/>
      <c r="G89" s="38"/>
      <c r="H89" s="38"/>
      <c r="I89" s="75" t="str">
        <f t="shared" si="20"/>
        <v>◄</v>
      </c>
      <c r="J89" s="74"/>
      <c r="K89" s="40">
        <v>2</v>
      </c>
      <c r="L89" s="49">
        <f t="shared" si="31"/>
        <v>0</v>
      </c>
      <c r="M89" s="42">
        <f t="shared" si="33"/>
        <v>2</v>
      </c>
      <c r="N89" s="43">
        <f t="shared" si="32"/>
        <v>0</v>
      </c>
      <c r="O89" s="32"/>
      <c r="P89" s="44">
        <f t="shared" si="29"/>
        <v>0</v>
      </c>
      <c r="Q89" s="33">
        <f t="shared" si="30"/>
        <v>0</v>
      </c>
      <c r="R89" s="13"/>
      <c r="S89" s="71"/>
      <c r="T89" s="11"/>
      <c r="U89" s="14"/>
      <c r="V89" s="14"/>
      <c r="W89" s="14"/>
      <c r="X89" s="14"/>
      <c r="Y89" s="14"/>
      <c r="Z89" s="14"/>
      <c r="AA89" s="14"/>
    </row>
    <row r="90" spans="1:27" s="9" customFormat="1" ht="27.75" customHeight="1" x14ac:dyDescent="0.25">
      <c r="A90" s="68"/>
      <c r="B90" s="124" t="s">
        <v>112</v>
      </c>
      <c r="C90" s="124"/>
      <c r="D90" s="38"/>
      <c r="E90" s="38"/>
      <c r="F90" s="38"/>
      <c r="G90" s="38"/>
      <c r="H90" s="38"/>
      <c r="I90" s="75" t="str">
        <f t="shared" si="20"/>
        <v>◄</v>
      </c>
      <c r="J90" s="74"/>
      <c r="K90" s="40">
        <v>3</v>
      </c>
      <c r="L90" s="49">
        <f t="shared" si="31"/>
        <v>0</v>
      </c>
      <c r="M90" s="42">
        <f t="shared" si="33"/>
        <v>3</v>
      </c>
      <c r="N90" s="43">
        <f t="shared" si="32"/>
        <v>0</v>
      </c>
      <c r="O90" s="32"/>
      <c r="P90" s="44">
        <f t="shared" si="29"/>
        <v>0</v>
      </c>
      <c r="Q90" s="33">
        <f t="shared" si="30"/>
        <v>0</v>
      </c>
      <c r="R90" s="13"/>
      <c r="S90" s="71"/>
      <c r="T90" s="11"/>
      <c r="U90" s="14"/>
      <c r="V90" s="14"/>
      <c r="W90" s="14"/>
      <c r="X90" s="14"/>
      <c r="Y90" s="14"/>
      <c r="Z90" s="14"/>
      <c r="AA90" s="14"/>
    </row>
    <row r="91" spans="1:27" s="9" customFormat="1" x14ac:dyDescent="0.25">
      <c r="A91" s="68"/>
      <c r="B91" s="73"/>
      <c r="C91" s="73"/>
      <c r="D91" s="69" t="s">
        <v>113</v>
      </c>
      <c r="F91" s="125">
        <f>(M83)/SUM(K84:K90)</f>
        <v>1</v>
      </c>
      <c r="G91" s="125"/>
      <c r="H91" s="125"/>
      <c r="I91" s="125"/>
      <c r="J91" s="74"/>
      <c r="K91" s="76"/>
      <c r="L91" s="77"/>
      <c r="M91" s="42"/>
      <c r="N91" s="43"/>
      <c r="O91" s="32"/>
      <c r="P91" s="44"/>
      <c r="Q91" s="33"/>
      <c r="R91" s="13"/>
      <c r="S91" s="71"/>
      <c r="T91" s="11"/>
      <c r="U91" s="14"/>
      <c r="V91" s="14"/>
      <c r="W91" s="14"/>
      <c r="X91" s="14"/>
      <c r="Y91" s="14"/>
      <c r="Z91" s="14"/>
      <c r="AA91" s="14"/>
    </row>
    <row r="92" spans="1:27" s="9" customFormat="1" ht="25.5" x14ac:dyDescent="0.25">
      <c r="A92" s="68"/>
      <c r="B92" s="73"/>
      <c r="C92" s="73"/>
      <c r="D92" s="72" t="s">
        <v>114</v>
      </c>
      <c r="F92" s="118" t="str">
        <f>IF(OR(R83=0,F91&lt;0.75),"!",(L83))</f>
        <v>!</v>
      </c>
      <c r="G92" s="118"/>
      <c r="H92" s="119" t="s">
        <v>104</v>
      </c>
      <c r="I92" s="119"/>
      <c r="J92" s="74"/>
      <c r="K92" s="23" t="s">
        <v>16</v>
      </c>
      <c r="L92" s="24" t="s">
        <v>17</v>
      </c>
      <c r="M92" s="25" t="s">
        <v>18</v>
      </c>
      <c r="N92" s="26" t="s">
        <v>17</v>
      </c>
      <c r="O92" s="32"/>
      <c r="P92" s="44"/>
      <c r="Q92" s="33"/>
      <c r="R92" s="13"/>
      <c r="S92" s="71"/>
      <c r="T92" s="11"/>
      <c r="U92" s="14"/>
      <c r="V92" s="14"/>
      <c r="W92" s="14"/>
      <c r="X92" s="14"/>
      <c r="Y92" s="14"/>
      <c r="Z92" s="14"/>
      <c r="AA92" s="14"/>
    </row>
    <row r="93" spans="1:27" s="9" customFormat="1" ht="15.75" x14ac:dyDescent="0.2">
      <c r="A93" s="73"/>
      <c r="B93" s="126" t="s">
        <v>116</v>
      </c>
      <c r="C93" s="126"/>
      <c r="D93" s="126"/>
      <c r="E93" s="126"/>
      <c r="F93" s="126"/>
      <c r="G93" s="126"/>
      <c r="H93" s="126"/>
      <c r="I93" s="73"/>
      <c r="J93" s="74"/>
      <c r="K93" s="28">
        <v>1</v>
      </c>
      <c r="L93" s="29">
        <f>(SUM(L94:L97))</f>
        <v>0</v>
      </c>
      <c r="M93" s="30">
        <f>SUM(M94:M97)</f>
        <v>8</v>
      </c>
      <c r="N93" s="31">
        <f>SUM(N94:N97)</f>
        <v>0</v>
      </c>
      <c r="O93" s="32"/>
      <c r="P93" s="44"/>
      <c r="Q93" s="34">
        <f>SUM(Q94:Q102)</f>
        <v>0</v>
      </c>
      <c r="R93" s="35">
        <f>IF(Q93=4,1,0)</f>
        <v>0</v>
      </c>
      <c r="S93" s="71"/>
      <c r="T93" s="11"/>
      <c r="U93" s="14"/>
      <c r="V93" s="14"/>
      <c r="W93" s="14"/>
      <c r="X93" s="14"/>
      <c r="Y93" s="14"/>
      <c r="Z93" s="14"/>
      <c r="AA93" s="14"/>
    </row>
    <row r="94" spans="1:27" s="9" customFormat="1" ht="27.75" customHeight="1" x14ac:dyDescent="0.25">
      <c r="A94" s="73"/>
      <c r="B94" s="124" t="s">
        <v>117</v>
      </c>
      <c r="C94" s="124"/>
      <c r="D94" s="38"/>
      <c r="E94" s="38"/>
      <c r="F94" s="38"/>
      <c r="G94" s="38"/>
      <c r="H94" s="38"/>
      <c r="I94" s="75" t="str">
        <f t="shared" si="20"/>
        <v>◄</v>
      </c>
      <c r="J94" s="74"/>
      <c r="K94" s="40">
        <v>2</v>
      </c>
      <c r="L94" s="49">
        <f>SUM(N94)</f>
        <v>0</v>
      </c>
      <c r="M94" s="42">
        <f t="shared" ref="M94" si="34">IF(D94&lt;&gt;"",0,K94)</f>
        <v>2</v>
      </c>
      <c r="N94" s="43">
        <f>(IF(F94&lt;&gt;"",1/3,0)+IF(G94&lt;&gt;"",2/3,0)+IF(H94&lt;&gt;"",1,0))*K$93*20*M94/SUM(M$94:M$97)</f>
        <v>0</v>
      </c>
      <c r="O94" s="32"/>
      <c r="P94" s="44">
        <f t="shared" si="29"/>
        <v>0</v>
      </c>
      <c r="Q94" s="33">
        <f t="shared" si="30"/>
        <v>0</v>
      </c>
      <c r="R94" s="13"/>
      <c r="S94" s="71"/>
      <c r="T94" s="11"/>
      <c r="U94" s="14"/>
      <c r="V94" s="14"/>
      <c r="W94" s="14"/>
      <c r="X94" s="14"/>
      <c r="Y94" s="14"/>
      <c r="Z94" s="14"/>
      <c r="AA94" s="14"/>
    </row>
    <row r="95" spans="1:27" s="9" customFormat="1" ht="27.75" customHeight="1" x14ac:dyDescent="0.25">
      <c r="A95" s="73"/>
      <c r="B95" s="123" t="s">
        <v>118</v>
      </c>
      <c r="C95" s="123"/>
      <c r="D95" s="38"/>
      <c r="E95" s="38"/>
      <c r="F95" s="38"/>
      <c r="G95" s="38"/>
      <c r="H95" s="38"/>
      <c r="I95" s="75" t="str">
        <f t="shared" si="20"/>
        <v>◄</v>
      </c>
      <c r="J95" s="74"/>
      <c r="K95" s="40">
        <v>2</v>
      </c>
      <c r="L95" s="49">
        <f t="shared" ref="L95:L97" si="35">SUM(N95)</f>
        <v>0</v>
      </c>
      <c r="M95" s="42">
        <f>IF(D95&lt;&gt;"",0,K95)</f>
        <v>2</v>
      </c>
      <c r="N95" s="43">
        <f t="shared" ref="N95:N97" si="36">(IF(F95&lt;&gt;"",1/3,0)+IF(G95&lt;&gt;"",2/3,0)+IF(H95&lt;&gt;"",1,0))*K$93*20*M95/SUM(M$94:M$97)</f>
        <v>0</v>
      </c>
      <c r="O95" s="32"/>
      <c r="P95" s="44">
        <f t="shared" si="29"/>
        <v>0</v>
      </c>
      <c r="Q95" s="33">
        <f t="shared" si="30"/>
        <v>0</v>
      </c>
      <c r="R95" s="13"/>
      <c r="S95" s="71"/>
      <c r="T95" s="11"/>
      <c r="U95" s="14"/>
      <c r="V95" s="14"/>
      <c r="W95" s="14"/>
      <c r="X95" s="14"/>
      <c r="Y95" s="14"/>
      <c r="Z95" s="14"/>
      <c r="AA95" s="14"/>
    </row>
    <row r="96" spans="1:27" s="9" customFormat="1" ht="27.75" customHeight="1" x14ac:dyDescent="0.25">
      <c r="A96" s="73"/>
      <c r="B96" s="124" t="s">
        <v>119</v>
      </c>
      <c r="C96" s="124"/>
      <c r="D96" s="38"/>
      <c r="E96" s="38"/>
      <c r="F96" s="38"/>
      <c r="G96" s="38"/>
      <c r="H96" s="38"/>
      <c r="I96" s="75" t="str">
        <f t="shared" si="20"/>
        <v>◄</v>
      </c>
      <c r="J96" s="74"/>
      <c r="K96" s="40">
        <v>1</v>
      </c>
      <c r="L96" s="49">
        <f t="shared" si="35"/>
        <v>0</v>
      </c>
      <c r="M96" s="42">
        <f t="shared" ref="M96:M97" si="37">IF(D96&lt;&gt;"",0,K96)</f>
        <v>1</v>
      </c>
      <c r="N96" s="43">
        <f t="shared" si="36"/>
        <v>0</v>
      </c>
      <c r="O96" s="32"/>
      <c r="P96" s="44">
        <f t="shared" si="29"/>
        <v>0</v>
      </c>
      <c r="Q96" s="33">
        <f t="shared" si="30"/>
        <v>0</v>
      </c>
      <c r="R96" s="13"/>
      <c r="S96" s="71"/>
      <c r="T96" s="11"/>
      <c r="U96" s="14"/>
      <c r="V96" s="14"/>
      <c r="W96" s="14"/>
      <c r="X96" s="14"/>
      <c r="Y96" s="14"/>
      <c r="Z96" s="14"/>
      <c r="AA96" s="14"/>
    </row>
    <row r="97" spans="1:27" s="9" customFormat="1" ht="27.75" customHeight="1" x14ac:dyDescent="0.25">
      <c r="A97" s="73"/>
      <c r="B97" s="123" t="s">
        <v>120</v>
      </c>
      <c r="C97" s="123"/>
      <c r="D97" s="38"/>
      <c r="E97" s="38"/>
      <c r="F97" s="38"/>
      <c r="G97" s="38"/>
      <c r="H97" s="38"/>
      <c r="I97" s="75" t="str">
        <f t="shared" si="20"/>
        <v>◄</v>
      </c>
      <c r="J97" s="74"/>
      <c r="K97" s="40">
        <v>3</v>
      </c>
      <c r="L97" s="49">
        <f t="shared" si="35"/>
        <v>0</v>
      </c>
      <c r="M97" s="42">
        <f t="shared" si="37"/>
        <v>3</v>
      </c>
      <c r="N97" s="43">
        <f t="shared" si="36"/>
        <v>0</v>
      </c>
      <c r="O97" s="12"/>
      <c r="P97" s="44">
        <f t="shared" si="29"/>
        <v>0</v>
      </c>
      <c r="Q97" s="33">
        <f t="shared" si="30"/>
        <v>0</v>
      </c>
      <c r="R97" s="13"/>
      <c r="S97" s="71"/>
      <c r="T97" s="11"/>
      <c r="U97" s="14"/>
      <c r="V97" s="14"/>
      <c r="W97" s="14"/>
      <c r="X97" s="14"/>
      <c r="Y97" s="14"/>
      <c r="Z97" s="14"/>
      <c r="AA97" s="14"/>
    </row>
    <row r="98" spans="1:27" s="9" customFormat="1" x14ac:dyDescent="0.25">
      <c r="A98" s="68"/>
      <c r="B98" s="78"/>
      <c r="C98" s="78"/>
      <c r="D98" s="69" t="s">
        <v>113</v>
      </c>
      <c r="F98" s="125">
        <f>(M93)/SUM(K94:K97)</f>
        <v>1</v>
      </c>
      <c r="G98" s="125"/>
      <c r="H98" s="125"/>
      <c r="I98" s="125"/>
      <c r="J98" s="74"/>
      <c r="K98" s="76"/>
      <c r="L98" s="77"/>
      <c r="M98" s="42"/>
      <c r="N98" s="43"/>
      <c r="O98" s="32"/>
      <c r="P98" s="12"/>
      <c r="Q98" s="13"/>
      <c r="R98" s="13"/>
      <c r="S98" s="71"/>
      <c r="T98" s="11"/>
      <c r="U98" s="14"/>
      <c r="V98" s="14"/>
      <c r="W98" s="14"/>
      <c r="X98" s="14"/>
      <c r="Y98" s="14"/>
      <c r="Z98" s="14"/>
      <c r="AA98" s="14"/>
    </row>
    <row r="99" spans="1:27" s="9" customFormat="1" ht="23.25" customHeight="1" x14ac:dyDescent="0.25">
      <c r="A99" s="68"/>
      <c r="B99" s="78"/>
      <c r="C99" s="78"/>
      <c r="D99" s="72" t="s">
        <v>114</v>
      </c>
      <c r="F99" s="118" t="str">
        <f>IF(OR(R93=0,F98&lt;0.75),"!",(L93))</f>
        <v>!</v>
      </c>
      <c r="G99" s="118"/>
      <c r="H99" s="119" t="s">
        <v>104</v>
      </c>
      <c r="I99" s="119"/>
      <c r="J99" s="74"/>
      <c r="K99" s="76"/>
      <c r="L99" s="77"/>
      <c r="M99" s="42"/>
      <c r="N99" s="43"/>
      <c r="O99" s="32"/>
      <c r="P99" s="12"/>
      <c r="Q99" s="13"/>
      <c r="R99" s="13"/>
      <c r="S99" s="71"/>
      <c r="T99" s="11"/>
      <c r="U99" s="14"/>
      <c r="V99" s="14"/>
      <c r="W99" s="14"/>
      <c r="X99" s="14"/>
      <c r="Y99" s="14"/>
      <c r="Z99" s="14"/>
      <c r="AA99" s="14"/>
    </row>
    <row r="100" spans="1:27" s="9" customFormat="1" x14ac:dyDescent="0.25">
      <c r="A100" s="73"/>
      <c r="B100" s="73"/>
      <c r="C100" s="73"/>
      <c r="D100" s="73"/>
      <c r="E100" s="73"/>
      <c r="F100" s="73"/>
      <c r="G100" s="73"/>
      <c r="H100" s="73"/>
      <c r="I100" s="73"/>
      <c r="J100" s="74"/>
      <c r="K100" s="3"/>
      <c r="L100" s="11"/>
      <c r="M100" s="79"/>
      <c r="N100" s="16"/>
      <c r="O100" s="80"/>
      <c r="P100" s="80"/>
      <c r="Q100" s="81"/>
      <c r="R100" s="81"/>
      <c r="S100" s="82"/>
      <c r="T100" s="16"/>
      <c r="U100" s="22"/>
    </row>
    <row r="101" spans="1:27" s="9" customFormat="1" ht="15.75" x14ac:dyDescent="0.25">
      <c r="A101" s="22"/>
      <c r="B101" s="68"/>
      <c r="D101" s="72" t="s">
        <v>121</v>
      </c>
      <c r="F101" s="118" t="e">
        <f>(F99+F92+F82+F71)/4</f>
        <v>#VALUE!</v>
      </c>
      <c r="G101" s="118"/>
      <c r="H101" s="119" t="s">
        <v>104</v>
      </c>
      <c r="I101" s="119"/>
      <c r="J101" s="74"/>
      <c r="K101" s="3"/>
      <c r="L101" s="11"/>
      <c r="M101" s="79"/>
      <c r="N101" s="16"/>
      <c r="O101" s="80"/>
      <c r="P101" s="80"/>
      <c r="Q101" s="81"/>
      <c r="R101" s="81"/>
      <c r="S101" s="82"/>
      <c r="T101" s="16"/>
      <c r="U101" s="22"/>
    </row>
    <row r="102" spans="1:27" s="9" customFormat="1" ht="15.75" x14ac:dyDescent="0.25">
      <c r="A102" s="22"/>
      <c r="B102" s="68"/>
      <c r="D102" s="72" t="s">
        <v>122</v>
      </c>
      <c r="F102" s="98"/>
      <c r="G102" s="98"/>
      <c r="H102" s="120" t="s">
        <v>123</v>
      </c>
      <c r="I102" s="120"/>
      <c r="J102" s="74"/>
      <c r="K102" s="3"/>
      <c r="L102" s="11"/>
      <c r="M102" s="79"/>
      <c r="N102" s="16"/>
      <c r="O102" s="80"/>
      <c r="P102" s="80"/>
      <c r="Q102" s="81"/>
      <c r="R102" s="81"/>
      <c r="S102" s="82"/>
      <c r="T102" s="16"/>
      <c r="U102" s="22"/>
    </row>
    <row r="103" spans="1:27" s="9" customFormat="1" x14ac:dyDescent="0.25">
      <c r="A103" s="121" t="s">
        <v>124</v>
      </c>
      <c r="B103" s="121"/>
      <c r="C103" s="121"/>
      <c r="D103" s="121"/>
      <c r="E103" s="121"/>
      <c r="F103" s="121"/>
      <c r="G103" s="121"/>
      <c r="H103" s="121"/>
      <c r="I103" s="121"/>
      <c r="J103" s="74"/>
      <c r="K103" s="3"/>
      <c r="L103" s="11"/>
      <c r="M103" s="79"/>
      <c r="N103" s="16"/>
      <c r="O103" s="80"/>
      <c r="P103" s="80"/>
      <c r="Q103" s="81"/>
      <c r="R103" s="81"/>
      <c r="S103" s="82"/>
      <c r="T103" s="16"/>
      <c r="U103" s="22"/>
    </row>
    <row r="104" spans="1:27" s="9" customFormat="1" x14ac:dyDescent="0.25">
      <c r="A104" s="122" t="s">
        <v>125</v>
      </c>
      <c r="B104" s="122"/>
      <c r="C104" s="122"/>
      <c r="D104" s="122"/>
      <c r="E104" s="122"/>
      <c r="F104" s="122"/>
      <c r="G104" s="122"/>
      <c r="H104" s="122"/>
      <c r="I104" s="122"/>
      <c r="J104" s="74"/>
      <c r="K104" s="3"/>
      <c r="L104" s="11"/>
      <c r="M104" s="79"/>
      <c r="N104" s="16"/>
      <c r="O104" s="80"/>
      <c r="P104" s="80"/>
      <c r="Q104" s="81"/>
      <c r="R104" s="81"/>
      <c r="S104" s="82"/>
      <c r="T104" s="16"/>
      <c r="U104" s="22"/>
    </row>
    <row r="105" spans="1:27" s="9" customFormat="1" ht="13.5" thickBot="1" x14ac:dyDescent="0.3">
      <c r="I105" s="83"/>
      <c r="J105" s="84"/>
      <c r="K105" s="3"/>
      <c r="L105" s="11"/>
      <c r="M105" s="79"/>
      <c r="N105" s="16"/>
      <c r="O105" s="80"/>
      <c r="P105" s="80"/>
      <c r="Q105" s="81"/>
      <c r="R105" s="81"/>
      <c r="S105" s="82"/>
      <c r="T105" s="16"/>
      <c r="U105" s="22"/>
    </row>
    <row r="106" spans="1:27" s="9" customFormat="1" ht="15" customHeight="1" x14ac:dyDescent="0.25">
      <c r="A106" s="103" t="s">
        <v>126</v>
      </c>
      <c r="B106" s="104"/>
      <c r="C106" s="105" t="str">
        <f>(IF(Q67&gt;0,"Attention erreur de saisie ! Voir ci-dessus",""))</f>
        <v/>
      </c>
      <c r="D106" s="105"/>
      <c r="E106" s="105"/>
      <c r="F106" s="105"/>
      <c r="G106" s="105"/>
      <c r="H106" s="106"/>
      <c r="I106" s="85"/>
      <c r="J106" s="86"/>
      <c r="K106" s="3"/>
      <c r="L106" s="11"/>
      <c r="M106" s="79"/>
      <c r="N106" s="16"/>
      <c r="O106" s="80"/>
      <c r="P106" s="80"/>
      <c r="Q106" s="81"/>
      <c r="R106" s="81"/>
      <c r="S106" s="82"/>
      <c r="T106" s="16"/>
      <c r="U106" s="22"/>
    </row>
    <row r="107" spans="1:27" s="9" customFormat="1" ht="125.25" customHeight="1" thickBot="1" x14ac:dyDescent="0.3">
      <c r="A107" s="107"/>
      <c r="B107" s="108"/>
      <c r="C107" s="108"/>
      <c r="D107" s="108"/>
      <c r="E107" s="108"/>
      <c r="F107" s="108"/>
      <c r="G107" s="108"/>
      <c r="H107" s="109"/>
      <c r="I107" s="87"/>
      <c r="J107" s="86"/>
      <c r="K107" s="3"/>
      <c r="L107" s="11"/>
      <c r="M107" s="10"/>
      <c r="N107" s="11"/>
      <c r="O107" s="12"/>
      <c r="P107" s="12"/>
      <c r="Q107" s="13"/>
      <c r="R107" s="13"/>
      <c r="S107" s="71"/>
      <c r="T107" s="11"/>
    </row>
    <row r="108" spans="1:27" s="9" customFormat="1" ht="7.5" customHeight="1" thickBot="1" x14ac:dyDescent="0.3">
      <c r="A108" s="88"/>
      <c r="B108" s="88"/>
      <c r="C108" s="88"/>
      <c r="D108" s="89"/>
      <c r="E108" s="89"/>
      <c r="F108" s="89"/>
      <c r="G108" s="89"/>
      <c r="H108" s="89"/>
      <c r="I108" s="87"/>
      <c r="J108" s="86"/>
      <c r="K108" s="3"/>
      <c r="L108" s="4"/>
      <c r="M108" s="5"/>
      <c r="N108" s="4"/>
      <c r="O108" s="6"/>
      <c r="P108" s="6"/>
      <c r="Q108" s="7"/>
      <c r="R108" s="7"/>
      <c r="S108" s="4"/>
      <c r="T108" s="8"/>
    </row>
    <row r="109" spans="1:27" s="9" customFormat="1" ht="12.75" customHeight="1" x14ac:dyDescent="0.2">
      <c r="A109" s="110" t="s">
        <v>127</v>
      </c>
      <c r="B109" s="111"/>
      <c r="C109" s="90" t="s">
        <v>128</v>
      </c>
      <c r="D109" s="91"/>
      <c r="E109" s="112" t="s">
        <v>129</v>
      </c>
      <c r="F109" s="113"/>
      <c r="G109" s="113"/>
      <c r="H109" s="114"/>
      <c r="I109" s="22"/>
      <c r="J109" s="86"/>
      <c r="K109" s="3"/>
      <c r="L109" s="4"/>
      <c r="M109" s="5"/>
      <c r="N109" s="4"/>
      <c r="O109" s="6"/>
      <c r="P109" s="6"/>
      <c r="Q109" s="7"/>
      <c r="R109" s="7"/>
      <c r="S109" s="4"/>
      <c r="T109" s="8"/>
    </row>
    <row r="110" spans="1:27" s="9" customFormat="1" ht="50.1" customHeight="1" thickBot="1" x14ac:dyDescent="0.3">
      <c r="A110" s="97"/>
      <c r="B110" s="98"/>
      <c r="C110" s="92"/>
      <c r="D110" s="93"/>
      <c r="E110" s="115"/>
      <c r="F110" s="116"/>
      <c r="G110" s="116"/>
      <c r="H110" s="117"/>
      <c r="I110" s="1"/>
      <c r="J110" s="86"/>
      <c r="K110" s="3"/>
      <c r="L110" s="4"/>
      <c r="M110" s="5"/>
      <c r="N110" s="4"/>
      <c r="O110" s="6"/>
      <c r="P110" s="6"/>
      <c r="Q110" s="7"/>
      <c r="R110" s="7"/>
      <c r="S110" s="4"/>
      <c r="T110" s="8"/>
    </row>
    <row r="111" spans="1:27" s="9" customFormat="1" ht="50.1" customHeight="1" x14ac:dyDescent="0.25">
      <c r="A111" s="97"/>
      <c r="B111" s="98"/>
      <c r="C111" s="92"/>
      <c r="D111" s="93"/>
      <c r="E111" s="16"/>
      <c r="F111" s="16"/>
      <c r="G111" s="16"/>
      <c r="H111" s="16"/>
      <c r="I111" s="1"/>
      <c r="J111" s="86"/>
      <c r="K111" s="3"/>
      <c r="L111" s="4"/>
      <c r="M111" s="5"/>
      <c r="N111" s="4"/>
      <c r="O111" s="6"/>
      <c r="P111" s="6"/>
      <c r="Q111" s="7"/>
      <c r="R111" s="7"/>
      <c r="S111" s="4"/>
      <c r="T111" s="8"/>
    </row>
    <row r="112" spans="1:27" s="9" customFormat="1" ht="50.1" customHeight="1" x14ac:dyDescent="0.25">
      <c r="A112" s="97"/>
      <c r="B112" s="98"/>
      <c r="C112" s="92"/>
      <c r="D112" s="93"/>
      <c r="E112" s="16"/>
      <c r="F112" s="16"/>
      <c r="G112" s="16"/>
      <c r="H112" s="16"/>
      <c r="I112" s="1"/>
      <c r="J112" s="86"/>
      <c r="K112" s="3"/>
      <c r="L112" s="4"/>
      <c r="M112" s="5"/>
      <c r="N112" s="4"/>
      <c r="O112" s="6"/>
      <c r="P112" s="6"/>
      <c r="Q112" s="7"/>
      <c r="R112" s="7"/>
      <c r="S112" s="4"/>
      <c r="T112" s="8"/>
    </row>
    <row r="113" spans="1:20" s="9" customFormat="1" ht="50.1" customHeight="1" thickBot="1" x14ac:dyDescent="0.3">
      <c r="A113" s="99"/>
      <c r="B113" s="100"/>
      <c r="C113" s="94"/>
      <c r="D113" s="93"/>
      <c r="E113" s="101">
        <f ca="1">TODAY()</f>
        <v>44209</v>
      </c>
      <c r="F113" s="102"/>
      <c r="G113" s="102"/>
      <c r="H113" s="102"/>
      <c r="I113" s="1"/>
      <c r="J113" s="86"/>
      <c r="K113" s="3"/>
      <c r="L113" s="4"/>
      <c r="M113" s="5"/>
      <c r="N113" s="4"/>
      <c r="O113" s="6"/>
      <c r="P113" s="6"/>
      <c r="Q113" s="7"/>
      <c r="R113" s="7"/>
      <c r="S113" s="4"/>
      <c r="T113" s="8"/>
    </row>
    <row r="114" spans="1:20" s="9" customFormat="1" x14ac:dyDescent="0.25">
      <c r="A114" s="22"/>
      <c r="B114" s="68"/>
      <c r="C114" s="22"/>
      <c r="D114" s="16"/>
      <c r="E114" s="16"/>
      <c r="F114" s="16"/>
      <c r="G114" s="16"/>
      <c r="H114" s="16"/>
      <c r="I114" s="1"/>
      <c r="J114" s="86"/>
      <c r="K114" s="3"/>
      <c r="L114" s="4"/>
      <c r="M114" s="5"/>
      <c r="N114" s="4"/>
      <c r="O114" s="6"/>
      <c r="P114" s="6"/>
      <c r="Q114" s="7"/>
      <c r="R114" s="7"/>
      <c r="S114" s="4"/>
      <c r="T114" s="8"/>
    </row>
    <row r="115" spans="1:20" s="9" customFormat="1" x14ac:dyDescent="0.25">
      <c r="A115" s="22"/>
      <c r="B115" s="68"/>
      <c r="C115" s="22"/>
      <c r="D115" s="16"/>
      <c r="E115" s="16"/>
      <c r="F115" s="16"/>
      <c r="G115" s="16"/>
      <c r="H115" s="16"/>
      <c r="I115" s="1"/>
      <c r="J115" s="86"/>
      <c r="K115" s="3"/>
      <c r="L115" s="4"/>
      <c r="M115" s="5"/>
      <c r="N115" s="4"/>
      <c r="O115" s="6"/>
      <c r="P115" s="6"/>
      <c r="Q115" s="7"/>
      <c r="R115" s="7"/>
      <c r="S115" s="4"/>
      <c r="T115" s="8"/>
    </row>
    <row r="116" spans="1:20" s="9" customFormat="1" x14ac:dyDescent="0.25">
      <c r="A116" s="22"/>
      <c r="B116" s="68"/>
      <c r="C116" s="22"/>
      <c r="D116" s="16"/>
      <c r="E116" s="16"/>
      <c r="F116" s="16"/>
      <c r="G116" s="16"/>
      <c r="H116" s="16"/>
      <c r="I116" s="1"/>
      <c r="J116" s="86"/>
      <c r="K116" s="3"/>
      <c r="L116" s="4"/>
      <c r="M116" s="5"/>
      <c r="N116" s="4"/>
      <c r="O116" s="6"/>
      <c r="P116" s="6"/>
      <c r="Q116" s="7"/>
      <c r="R116" s="7"/>
      <c r="S116" s="4"/>
      <c r="T116" s="8"/>
    </row>
    <row r="126" spans="1:20" ht="25.5" x14ac:dyDescent="0.25">
      <c r="B126" s="68" t="s">
        <v>105</v>
      </c>
    </row>
    <row r="127" spans="1:20" x14ac:dyDescent="0.25">
      <c r="B127" s="68" t="s">
        <v>130</v>
      </c>
    </row>
    <row r="128" spans="1:20" ht="25.5" x14ac:dyDescent="0.25">
      <c r="A128" s="22">
        <v>1</v>
      </c>
      <c r="B128" s="68" t="s">
        <v>106</v>
      </c>
    </row>
    <row r="129" spans="1:2" ht="25.5" x14ac:dyDescent="0.25">
      <c r="A129" s="22">
        <v>2</v>
      </c>
      <c r="B129" s="68" t="s">
        <v>107</v>
      </c>
    </row>
    <row r="130" spans="1:2" ht="25.5" x14ac:dyDescent="0.25">
      <c r="A130" s="22">
        <v>2</v>
      </c>
      <c r="B130" s="68" t="s">
        <v>108</v>
      </c>
    </row>
    <row r="131" spans="1:2" ht="25.5" x14ac:dyDescent="0.25">
      <c r="A131" s="22">
        <v>2</v>
      </c>
      <c r="B131" s="68" t="s">
        <v>109</v>
      </c>
    </row>
    <row r="132" spans="1:2" ht="25.5" x14ac:dyDescent="0.25">
      <c r="A132" s="22">
        <v>2</v>
      </c>
      <c r="B132" s="68" t="s">
        <v>110</v>
      </c>
    </row>
    <row r="133" spans="1:2" x14ac:dyDescent="0.25">
      <c r="A133" s="22">
        <v>2</v>
      </c>
      <c r="B133" s="68" t="s">
        <v>111</v>
      </c>
    </row>
    <row r="134" spans="1:2" x14ac:dyDescent="0.25">
      <c r="B134" s="68" t="s">
        <v>112</v>
      </c>
    </row>
    <row r="135" spans="1:2" ht="25.5" x14ac:dyDescent="0.25">
      <c r="B135" s="68" t="s">
        <v>115</v>
      </c>
    </row>
    <row r="136" spans="1:2" x14ac:dyDescent="0.25">
      <c r="B136" s="68" t="s">
        <v>130</v>
      </c>
    </row>
    <row r="137" spans="1:2" ht="25.5" x14ac:dyDescent="0.25">
      <c r="A137" s="22">
        <v>1</v>
      </c>
      <c r="B137" s="68" t="s">
        <v>106</v>
      </c>
    </row>
    <row r="138" spans="1:2" ht="25.5" x14ac:dyDescent="0.25">
      <c r="A138" s="22">
        <v>2</v>
      </c>
      <c r="B138" s="68" t="s">
        <v>107</v>
      </c>
    </row>
    <row r="139" spans="1:2" ht="25.5" x14ac:dyDescent="0.25">
      <c r="A139" s="22">
        <v>2</v>
      </c>
      <c r="B139" s="68" t="s">
        <v>108</v>
      </c>
    </row>
    <row r="140" spans="1:2" ht="25.5" x14ac:dyDescent="0.25">
      <c r="A140" s="22">
        <v>2</v>
      </c>
      <c r="B140" s="68" t="s">
        <v>109</v>
      </c>
    </row>
    <row r="141" spans="1:2" ht="25.5" x14ac:dyDescent="0.25">
      <c r="A141" s="22">
        <v>1</v>
      </c>
      <c r="B141" s="68" t="s">
        <v>110</v>
      </c>
    </row>
    <row r="142" spans="1:2" x14ac:dyDescent="0.25">
      <c r="A142" s="22">
        <v>2</v>
      </c>
      <c r="B142" s="68" t="s">
        <v>111</v>
      </c>
    </row>
    <row r="143" spans="1:2" x14ac:dyDescent="0.25">
      <c r="A143" s="22">
        <v>3</v>
      </c>
      <c r="B143" s="68" t="s">
        <v>112</v>
      </c>
    </row>
    <row r="145" spans="1:2" ht="25.5" x14ac:dyDescent="0.25">
      <c r="B145" s="68" t="s">
        <v>116</v>
      </c>
    </row>
    <row r="146" spans="1:2" x14ac:dyDescent="0.25">
      <c r="B146" s="68" t="s">
        <v>130</v>
      </c>
    </row>
    <row r="147" spans="1:2" ht="25.5" x14ac:dyDescent="0.25">
      <c r="A147" s="22">
        <v>2</v>
      </c>
      <c r="B147" s="68" t="s">
        <v>117</v>
      </c>
    </row>
    <row r="148" spans="1:2" ht="25.5" x14ac:dyDescent="0.25">
      <c r="A148" s="22">
        <v>2</v>
      </c>
      <c r="B148" s="68" t="s">
        <v>118</v>
      </c>
    </row>
    <row r="149" spans="1:2" ht="25.5" x14ac:dyDescent="0.25">
      <c r="A149" s="22">
        <v>1</v>
      </c>
      <c r="B149" s="68" t="s">
        <v>119</v>
      </c>
    </row>
    <row r="150" spans="1:2" ht="25.5" x14ac:dyDescent="0.25">
      <c r="A150" s="22">
        <v>3</v>
      </c>
      <c r="B150" s="68" t="s">
        <v>120</v>
      </c>
    </row>
  </sheetData>
  <sheetProtection sheet="1" objects="1" scenarios="1"/>
  <mergeCells count="179">
    <mergeCell ref="A5:B5"/>
    <mergeCell ref="C5:H5"/>
    <mergeCell ref="A6:B6"/>
    <mergeCell ref="C6:H6"/>
    <mergeCell ref="A7:B7"/>
    <mergeCell ref="C7:H7"/>
    <mergeCell ref="A1:H1"/>
    <mergeCell ref="A2:B2"/>
    <mergeCell ref="C2:H2"/>
    <mergeCell ref="A3:B3"/>
    <mergeCell ref="C3:H3"/>
    <mergeCell ref="A4:B4"/>
    <mergeCell ref="C4:H4"/>
    <mergeCell ref="A12:H18"/>
    <mergeCell ref="J19:K19"/>
    <mergeCell ref="A20:B20"/>
    <mergeCell ref="A21:H21"/>
    <mergeCell ref="A22:B22"/>
    <mergeCell ref="A23:B23"/>
    <mergeCell ref="A8:B8"/>
    <mergeCell ref="C8:H8"/>
    <mergeCell ref="A9:B9"/>
    <mergeCell ref="C9:H9"/>
    <mergeCell ref="A10:H10"/>
    <mergeCell ref="A11:H11"/>
    <mergeCell ref="A24:B25"/>
    <mergeCell ref="A26:B26"/>
    <mergeCell ref="A27:B27"/>
    <mergeCell ref="A28:H28"/>
    <mergeCell ref="A29:B29"/>
    <mergeCell ref="A30:B30"/>
    <mergeCell ref="C30:C31"/>
    <mergeCell ref="D30:D31"/>
    <mergeCell ref="E30:E31"/>
    <mergeCell ref="F30:F31"/>
    <mergeCell ref="N30:N31"/>
    <mergeCell ref="P30:P31"/>
    <mergeCell ref="Q30:Q31"/>
    <mergeCell ref="A31:B31"/>
    <mergeCell ref="A32:B32"/>
    <mergeCell ref="A33:B33"/>
    <mergeCell ref="G30:G31"/>
    <mergeCell ref="H30:H31"/>
    <mergeCell ref="I30:I31"/>
    <mergeCell ref="K30:K31"/>
    <mergeCell ref="L30:L31"/>
    <mergeCell ref="M30:M31"/>
    <mergeCell ref="A34:B34"/>
    <mergeCell ref="A35:H35"/>
    <mergeCell ref="A36:B36"/>
    <mergeCell ref="A37:B37"/>
    <mergeCell ref="D37:D41"/>
    <mergeCell ref="E37:E41"/>
    <mergeCell ref="F37:F41"/>
    <mergeCell ref="G37:G41"/>
    <mergeCell ref="H37:H41"/>
    <mergeCell ref="Q51:Q54"/>
    <mergeCell ref="A52:B52"/>
    <mergeCell ref="A53:B53"/>
    <mergeCell ref="A54:B54"/>
    <mergeCell ref="E51:E54"/>
    <mergeCell ref="Q37:Q41"/>
    <mergeCell ref="A38:B38"/>
    <mergeCell ref="A39:B39"/>
    <mergeCell ref="A40:B40"/>
    <mergeCell ref="A41:B41"/>
    <mergeCell ref="A42:B42"/>
    <mergeCell ref="D42:D45"/>
    <mergeCell ref="E42:E45"/>
    <mergeCell ref="F42:F45"/>
    <mergeCell ref="G42:G45"/>
    <mergeCell ref="I37:I41"/>
    <mergeCell ref="K37:K41"/>
    <mergeCell ref="L37:L41"/>
    <mergeCell ref="M37:M41"/>
    <mergeCell ref="N37:N41"/>
    <mergeCell ref="P37:P41"/>
    <mergeCell ref="Q42:Q45"/>
    <mergeCell ref="A43:B43"/>
    <mergeCell ref="A44:B44"/>
    <mergeCell ref="P42:P45"/>
    <mergeCell ref="P51:P54"/>
    <mergeCell ref="L51:L54"/>
    <mergeCell ref="M51:M54"/>
    <mergeCell ref="N51:N54"/>
    <mergeCell ref="N56:N57"/>
    <mergeCell ref="P56:P57"/>
    <mergeCell ref="Q56:Q57"/>
    <mergeCell ref="A57:B57"/>
    <mergeCell ref="A45:B45"/>
    <mergeCell ref="A46:H46"/>
    <mergeCell ref="H42:H45"/>
    <mergeCell ref="I42:I45"/>
    <mergeCell ref="K42:K45"/>
    <mergeCell ref="L42:L45"/>
    <mergeCell ref="M42:M45"/>
    <mergeCell ref="N42:N45"/>
    <mergeCell ref="E56:E57"/>
    <mergeCell ref="F56:F57"/>
    <mergeCell ref="A47:B47"/>
    <mergeCell ref="A48:B48"/>
    <mergeCell ref="A49:B49"/>
    <mergeCell ref="A50:B50"/>
    <mergeCell ref="A51:B51"/>
    <mergeCell ref="A58:B59"/>
    <mergeCell ref="A60:B60"/>
    <mergeCell ref="G56:G57"/>
    <mergeCell ref="H56:H57"/>
    <mergeCell ref="I56:I57"/>
    <mergeCell ref="K56:K57"/>
    <mergeCell ref="L56:L57"/>
    <mergeCell ref="M56:M57"/>
    <mergeCell ref="F51:F54"/>
    <mergeCell ref="G51:G54"/>
    <mergeCell ref="H51:H54"/>
    <mergeCell ref="I51:I54"/>
    <mergeCell ref="K51:K54"/>
    <mergeCell ref="A55:B55"/>
    <mergeCell ref="A56:B56"/>
    <mergeCell ref="C56:C57"/>
    <mergeCell ref="D56:D57"/>
    <mergeCell ref="D51:D54"/>
    <mergeCell ref="A61:B61"/>
    <mergeCell ref="A62:B62"/>
    <mergeCell ref="A63:B63"/>
    <mergeCell ref="F67:I67"/>
    <mergeCell ref="J67:J71"/>
    <mergeCell ref="F68:I68"/>
    <mergeCell ref="F69:I69"/>
    <mergeCell ref="F70:I70"/>
    <mergeCell ref="F71:G71"/>
    <mergeCell ref="H71:I71"/>
    <mergeCell ref="B79:C79"/>
    <mergeCell ref="B80:C80"/>
    <mergeCell ref="F81:I81"/>
    <mergeCell ref="F82:G82"/>
    <mergeCell ref="H82:I82"/>
    <mergeCell ref="B83:H83"/>
    <mergeCell ref="B73:H73"/>
    <mergeCell ref="B74:C74"/>
    <mergeCell ref="B75:C75"/>
    <mergeCell ref="B76:C76"/>
    <mergeCell ref="B77:C77"/>
    <mergeCell ref="B78:C78"/>
    <mergeCell ref="B90:C90"/>
    <mergeCell ref="F91:I91"/>
    <mergeCell ref="F92:G92"/>
    <mergeCell ref="H92:I92"/>
    <mergeCell ref="B93:H93"/>
    <mergeCell ref="B94:C94"/>
    <mergeCell ref="B84:C84"/>
    <mergeCell ref="B85:C85"/>
    <mergeCell ref="B86:C86"/>
    <mergeCell ref="B87:C87"/>
    <mergeCell ref="B88:C88"/>
    <mergeCell ref="B89:C89"/>
    <mergeCell ref="F101:G101"/>
    <mergeCell ref="H101:I101"/>
    <mergeCell ref="F102:G102"/>
    <mergeCell ref="H102:I102"/>
    <mergeCell ref="A103:I103"/>
    <mergeCell ref="A104:I104"/>
    <mergeCell ref="B95:C95"/>
    <mergeCell ref="B96:C96"/>
    <mergeCell ref="B97:C97"/>
    <mergeCell ref="F98:I98"/>
    <mergeCell ref="F99:G99"/>
    <mergeCell ref="H99:I99"/>
    <mergeCell ref="A111:B111"/>
    <mergeCell ref="A112:B112"/>
    <mergeCell ref="A113:B113"/>
    <mergeCell ref="E113:H113"/>
    <mergeCell ref="A106:B106"/>
    <mergeCell ref="C106:H106"/>
    <mergeCell ref="A107:H107"/>
    <mergeCell ref="A109:B109"/>
    <mergeCell ref="E109:H109"/>
    <mergeCell ref="A110:B110"/>
    <mergeCell ref="E110:H110"/>
  </mergeCells>
  <conditionalFormatting sqref="E110 A107 A110:A113 F102 C8:C9 A12">
    <cfRule type="cellIs" dxfId="3" priority="2" stopIfTrue="1" operator="equal">
      <formula>$D$16</formula>
    </cfRule>
  </conditionalFormatting>
  <conditionalFormatting sqref="F91 F81 F98 F67:F70">
    <cfRule type="cellIs" dxfId="2" priority="1" stopIfTrue="1" operator="lessThan">
      <formula>0.75</formula>
    </cfRule>
  </conditionalFormatting>
  <printOptions horizontalCentered="1" verticalCentered="1"/>
  <pageMargins left="0.27559055118110237" right="0.19685039370078741" top="0.15" bottom="0.12" header="0.15748031496062992" footer="0.12"/>
  <pageSetup paperSize="8" scale="7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50"/>
  <sheetViews>
    <sheetView showGridLines="0" topLeftCell="A52" zoomScale="60" zoomScaleNormal="60" workbookViewId="0">
      <selection activeCell="K8" sqref="K8"/>
    </sheetView>
  </sheetViews>
  <sheetFormatPr baseColWidth="10" defaultColWidth="11.42578125" defaultRowHeight="12.75" x14ac:dyDescent="0.25"/>
  <cols>
    <col min="1" max="1" width="8.140625" style="22" customWidth="1"/>
    <col min="2" max="2" width="68" style="68" customWidth="1"/>
    <col min="3" max="3" width="70.5703125" style="22" customWidth="1"/>
    <col min="4" max="4" width="6.7109375" style="16" customWidth="1"/>
    <col min="5" max="8" width="4.85546875" style="16" customWidth="1"/>
    <col min="9" max="9" width="4.42578125" style="1" customWidth="1"/>
    <col min="10" max="10" width="5.28515625" style="2" customWidth="1"/>
    <col min="11" max="11" width="22.140625" style="3" bestFit="1" customWidth="1"/>
    <col min="12" max="12" width="9" style="4" bestFit="1" customWidth="1"/>
    <col min="13" max="13" width="7.5703125" style="5" bestFit="1" customWidth="1"/>
    <col min="14" max="14" width="7.28515625" style="4" bestFit="1" customWidth="1"/>
    <col min="15" max="15" width="8.85546875" style="6" bestFit="1" customWidth="1"/>
    <col min="16" max="16" width="9.85546875" style="6" bestFit="1" customWidth="1"/>
    <col min="17" max="17" width="5.42578125" style="7" customWidth="1"/>
    <col min="18" max="18" width="6" style="7" customWidth="1"/>
    <col min="19" max="19" width="5.85546875" style="4" customWidth="1"/>
    <col min="20" max="20" width="11.42578125" style="8"/>
    <col min="21" max="22" width="11.42578125" style="9"/>
    <col min="23" max="23" width="6.28515625" style="9" customWidth="1"/>
    <col min="24" max="28" width="11.42578125" style="9"/>
    <col min="29" max="16384" width="11.42578125" style="22"/>
  </cols>
  <sheetData>
    <row r="1" spans="1:21" x14ac:dyDescent="0.2">
      <c r="A1" s="194" t="s">
        <v>0</v>
      </c>
      <c r="B1" s="194"/>
      <c r="C1" s="194"/>
      <c r="D1" s="194"/>
      <c r="E1" s="194"/>
      <c r="F1" s="194"/>
      <c r="G1" s="194"/>
      <c r="H1" s="194"/>
    </row>
    <row r="2" spans="1:21" x14ac:dyDescent="0.25">
      <c r="A2" s="181" t="s">
        <v>1</v>
      </c>
      <c r="B2" s="181"/>
      <c r="C2" s="195" t="s">
        <v>2</v>
      </c>
      <c r="D2" s="196"/>
      <c r="E2" s="196"/>
      <c r="F2" s="196"/>
      <c r="G2" s="196"/>
      <c r="H2" s="197"/>
    </row>
    <row r="3" spans="1:21" ht="30" customHeight="1" x14ac:dyDescent="0.25">
      <c r="A3" s="181" t="s">
        <v>3</v>
      </c>
      <c r="B3" s="181"/>
      <c r="C3" s="198" t="s">
        <v>149</v>
      </c>
      <c r="D3" s="199"/>
      <c r="E3" s="199"/>
      <c r="F3" s="199"/>
      <c r="G3" s="199"/>
      <c r="H3" s="200"/>
    </row>
    <row r="4" spans="1:21" x14ac:dyDescent="0.25">
      <c r="A4" s="181" t="s">
        <v>5</v>
      </c>
      <c r="B4" s="181"/>
      <c r="C4" s="191"/>
      <c r="D4" s="192"/>
      <c r="E4" s="192"/>
      <c r="F4" s="192"/>
      <c r="G4" s="192"/>
      <c r="H4" s="193"/>
    </row>
    <row r="5" spans="1:21" x14ac:dyDescent="0.25">
      <c r="A5" s="181" t="s">
        <v>6</v>
      </c>
      <c r="B5" s="181"/>
      <c r="C5" s="191"/>
      <c r="D5" s="192"/>
      <c r="E5" s="192"/>
      <c r="F5" s="192"/>
      <c r="G5" s="192"/>
      <c r="H5" s="193"/>
    </row>
    <row r="6" spans="1:21" x14ac:dyDescent="0.25">
      <c r="A6" s="181" t="s">
        <v>7</v>
      </c>
      <c r="B6" s="181"/>
      <c r="C6" s="191"/>
      <c r="D6" s="192"/>
      <c r="E6" s="192"/>
      <c r="F6" s="192"/>
      <c r="G6" s="192"/>
      <c r="H6" s="193"/>
    </row>
    <row r="7" spans="1:21" x14ac:dyDescent="0.25">
      <c r="A7" s="181" t="s">
        <v>8</v>
      </c>
      <c r="B7" s="181"/>
      <c r="C7" s="191"/>
      <c r="D7" s="192"/>
      <c r="E7" s="192"/>
      <c r="F7" s="192"/>
      <c r="G7" s="192"/>
      <c r="H7" s="193"/>
    </row>
    <row r="8" spans="1:21" ht="15.75" x14ac:dyDescent="0.25">
      <c r="A8" s="181" t="s">
        <v>9</v>
      </c>
      <c r="B8" s="181"/>
      <c r="C8" s="182"/>
      <c r="D8" s="183"/>
      <c r="E8" s="183"/>
      <c r="F8" s="183"/>
      <c r="G8" s="183"/>
      <c r="H8" s="184"/>
    </row>
    <row r="9" spans="1:21" ht="16.5" thickBot="1" x14ac:dyDescent="0.3">
      <c r="A9" s="185" t="s">
        <v>10</v>
      </c>
      <c r="B9" s="185"/>
      <c r="C9" s="186"/>
      <c r="D9" s="108"/>
      <c r="E9" s="108"/>
      <c r="F9" s="108"/>
      <c r="G9" s="108"/>
      <c r="H9" s="109"/>
      <c r="M9" s="79"/>
      <c r="N9" s="16"/>
      <c r="O9" s="80"/>
      <c r="P9" s="80"/>
      <c r="Q9" s="81"/>
      <c r="R9" s="81"/>
      <c r="S9" s="16"/>
      <c r="T9" s="22"/>
      <c r="U9" s="22"/>
    </row>
    <row r="10" spans="1:21" ht="13.5" thickBot="1" x14ac:dyDescent="0.3">
      <c r="A10" s="187"/>
      <c r="B10" s="187"/>
      <c r="C10" s="187"/>
      <c r="D10" s="187"/>
      <c r="E10" s="187"/>
      <c r="F10" s="187"/>
      <c r="G10" s="187"/>
      <c r="H10" s="187"/>
      <c r="M10" s="79"/>
      <c r="N10" s="16"/>
      <c r="O10" s="80"/>
      <c r="P10" s="80"/>
      <c r="Q10" s="81"/>
      <c r="R10" s="81"/>
      <c r="S10" s="16"/>
      <c r="T10" s="22"/>
      <c r="U10" s="22"/>
    </row>
    <row r="11" spans="1:21" x14ac:dyDescent="0.25">
      <c r="A11" s="188" t="s">
        <v>11</v>
      </c>
      <c r="B11" s="189"/>
      <c r="C11" s="189"/>
      <c r="D11" s="189"/>
      <c r="E11" s="189"/>
      <c r="F11" s="189"/>
      <c r="G11" s="189"/>
      <c r="H11" s="190"/>
      <c r="M11" s="79"/>
      <c r="N11" s="16"/>
      <c r="O11" s="80"/>
      <c r="P11" s="80"/>
      <c r="Q11" s="81"/>
      <c r="R11" s="81"/>
      <c r="S11" s="16"/>
      <c r="T11" s="22"/>
      <c r="U11" s="22"/>
    </row>
    <row r="12" spans="1:21" x14ac:dyDescent="0.25">
      <c r="A12" s="170"/>
      <c r="B12" s="171"/>
      <c r="C12" s="171"/>
      <c r="D12" s="171"/>
      <c r="E12" s="171"/>
      <c r="F12" s="171"/>
      <c r="G12" s="171"/>
      <c r="H12" s="172"/>
      <c r="M12" s="79"/>
      <c r="N12" s="16"/>
      <c r="O12" s="80"/>
      <c r="P12" s="80"/>
      <c r="Q12" s="81"/>
      <c r="R12" s="81"/>
      <c r="S12" s="16"/>
      <c r="T12" s="22"/>
      <c r="U12" s="22"/>
    </row>
    <row r="13" spans="1:21" x14ac:dyDescent="0.25">
      <c r="A13" s="173"/>
      <c r="B13" s="174"/>
      <c r="C13" s="174"/>
      <c r="D13" s="174"/>
      <c r="E13" s="174"/>
      <c r="F13" s="174"/>
      <c r="G13" s="174"/>
      <c r="H13" s="175"/>
      <c r="M13" s="79"/>
      <c r="N13" s="16"/>
      <c r="O13" s="80"/>
      <c r="P13" s="80"/>
      <c r="Q13" s="81"/>
      <c r="R13" s="81"/>
      <c r="S13" s="16"/>
      <c r="T13" s="22"/>
      <c r="U13" s="22"/>
    </row>
    <row r="14" spans="1:21" x14ac:dyDescent="0.25">
      <c r="A14" s="173"/>
      <c r="B14" s="174"/>
      <c r="C14" s="174"/>
      <c r="D14" s="174"/>
      <c r="E14" s="174"/>
      <c r="F14" s="174"/>
      <c r="G14" s="174"/>
      <c r="H14" s="175"/>
      <c r="M14" s="79"/>
      <c r="N14" s="16"/>
      <c r="O14" s="80"/>
      <c r="P14" s="80"/>
      <c r="Q14" s="81"/>
      <c r="R14" s="81"/>
      <c r="S14" s="16"/>
      <c r="T14" s="22"/>
      <c r="U14" s="22"/>
    </row>
    <row r="15" spans="1:21" x14ac:dyDescent="0.25">
      <c r="A15" s="173"/>
      <c r="B15" s="174"/>
      <c r="C15" s="174"/>
      <c r="D15" s="174"/>
      <c r="E15" s="174"/>
      <c r="F15" s="174"/>
      <c r="G15" s="174"/>
      <c r="H15" s="175"/>
      <c r="M15" s="79"/>
      <c r="N15" s="16"/>
      <c r="O15" s="80"/>
      <c r="P15" s="80"/>
      <c r="Q15" s="81"/>
      <c r="R15" s="81"/>
      <c r="S15" s="16"/>
      <c r="T15" s="22"/>
      <c r="U15" s="22"/>
    </row>
    <row r="16" spans="1:21" x14ac:dyDescent="0.25">
      <c r="A16" s="173"/>
      <c r="B16" s="174"/>
      <c r="C16" s="174"/>
      <c r="D16" s="174"/>
      <c r="E16" s="174"/>
      <c r="F16" s="174"/>
      <c r="G16" s="174"/>
      <c r="H16" s="175"/>
      <c r="M16" s="79"/>
      <c r="N16" s="16"/>
      <c r="O16" s="80"/>
      <c r="P16" s="80"/>
      <c r="Q16" s="81"/>
      <c r="R16" s="81"/>
      <c r="S16" s="16"/>
      <c r="T16" s="22"/>
      <c r="U16" s="22"/>
    </row>
    <row r="17" spans="1:23" x14ac:dyDescent="0.25">
      <c r="A17" s="173"/>
      <c r="B17" s="174"/>
      <c r="C17" s="174"/>
      <c r="D17" s="174"/>
      <c r="E17" s="174"/>
      <c r="F17" s="174"/>
      <c r="G17" s="174"/>
      <c r="H17" s="175"/>
      <c r="K17" s="15"/>
      <c r="M17" s="79"/>
      <c r="N17" s="16"/>
      <c r="O17" s="80"/>
      <c r="P17" s="80"/>
      <c r="Q17" s="81"/>
      <c r="R17" s="81"/>
      <c r="S17" s="16"/>
      <c r="T17" s="22"/>
      <c r="U17" s="22"/>
    </row>
    <row r="18" spans="1:23" ht="13.5" thickBot="1" x14ac:dyDescent="0.3">
      <c r="A18" s="176"/>
      <c r="B18" s="177"/>
      <c r="C18" s="177"/>
      <c r="D18" s="177"/>
      <c r="E18" s="177"/>
      <c r="F18" s="177"/>
      <c r="G18" s="177"/>
      <c r="H18" s="178"/>
      <c r="K18" s="15"/>
      <c r="L18" s="16"/>
      <c r="M18" s="79"/>
      <c r="N18" s="16"/>
      <c r="O18" s="80"/>
      <c r="P18" s="80"/>
      <c r="Q18" s="81"/>
      <c r="R18" s="81"/>
      <c r="S18" s="16"/>
      <c r="T18" s="22"/>
      <c r="U18" s="22"/>
    </row>
    <row r="19" spans="1:23" x14ac:dyDescent="0.25">
      <c r="A19" s="17"/>
      <c r="B19" s="17"/>
      <c r="C19" s="17"/>
      <c r="D19" s="17"/>
      <c r="E19" s="17"/>
      <c r="F19" s="17"/>
      <c r="G19" s="17"/>
      <c r="H19" s="17"/>
      <c r="J19" s="179"/>
      <c r="K19" s="179"/>
      <c r="L19" s="16"/>
      <c r="M19" s="10"/>
      <c r="N19" s="11"/>
      <c r="O19" s="12"/>
      <c r="P19" s="12"/>
      <c r="Q19" s="13"/>
      <c r="R19" s="13"/>
      <c r="S19" s="11"/>
      <c r="T19" s="14"/>
      <c r="U19" s="22"/>
    </row>
    <row r="20" spans="1:23" ht="25.5" x14ac:dyDescent="0.25">
      <c r="A20" s="180" t="s">
        <v>12</v>
      </c>
      <c r="B20" s="180"/>
      <c r="C20" s="18" t="s">
        <v>13</v>
      </c>
      <c r="D20" s="18" t="s">
        <v>14</v>
      </c>
      <c r="E20" s="19">
        <v>0</v>
      </c>
      <c r="F20" s="20">
        <v>0.33333333333333331</v>
      </c>
      <c r="G20" s="20">
        <v>0.66666666666666663</v>
      </c>
      <c r="H20" s="19" t="s">
        <v>15</v>
      </c>
      <c r="I20" s="21"/>
      <c r="J20" s="22"/>
      <c r="K20" s="23" t="s">
        <v>16</v>
      </c>
      <c r="L20" s="24" t="s">
        <v>17</v>
      </c>
      <c r="M20" s="25" t="s">
        <v>18</v>
      </c>
      <c r="N20" s="26" t="s">
        <v>17</v>
      </c>
      <c r="O20" s="12"/>
      <c r="P20" s="12"/>
      <c r="Q20" s="13"/>
      <c r="R20" s="13"/>
      <c r="S20" s="11"/>
      <c r="T20" s="14"/>
      <c r="U20" s="22"/>
    </row>
    <row r="21" spans="1:23" ht="15.75" x14ac:dyDescent="0.2">
      <c r="A21" s="164" t="s">
        <v>131</v>
      </c>
      <c r="B21" s="164"/>
      <c r="C21" s="164"/>
      <c r="D21" s="126"/>
      <c r="E21" s="126"/>
      <c r="F21" s="126"/>
      <c r="G21" s="126"/>
      <c r="H21" s="126"/>
      <c r="I21" s="27"/>
      <c r="J21" s="22"/>
      <c r="K21" s="28">
        <v>0.4</v>
      </c>
      <c r="L21" s="29">
        <f>(SUM(L22:L27))</f>
        <v>0</v>
      </c>
      <c r="M21" s="30">
        <f>SUM(M22:M27)</f>
        <v>3</v>
      </c>
      <c r="N21" s="31">
        <f>SUM(N22:N27)</f>
        <v>0</v>
      </c>
      <c r="O21" s="32"/>
      <c r="P21" s="33"/>
      <c r="Q21" s="34">
        <f>SUM(Q22:Q62)</f>
        <v>0</v>
      </c>
      <c r="R21" s="35">
        <f>IF(Q21=30,1,0)</f>
        <v>0</v>
      </c>
      <c r="S21" s="11"/>
      <c r="T21" s="14"/>
      <c r="U21" s="22"/>
      <c r="W21" s="22"/>
    </row>
    <row r="22" spans="1:23" ht="27" customHeight="1" x14ac:dyDescent="0.25">
      <c r="A22" s="168" t="s">
        <v>132</v>
      </c>
      <c r="B22" s="168"/>
      <c r="C22" s="168" t="s">
        <v>133</v>
      </c>
      <c r="D22" s="144"/>
      <c r="E22" s="144"/>
      <c r="F22" s="144"/>
      <c r="G22" s="144"/>
      <c r="H22" s="144"/>
      <c r="I22" s="146" t="str">
        <f>IF(P22&gt;1,"◄",(IF(P22&lt;1,"◄","")))</f>
        <v>◄</v>
      </c>
      <c r="J22" s="22"/>
      <c r="K22" s="148">
        <v>1</v>
      </c>
      <c r="L22" s="150">
        <f>SUM(N22:N23)</f>
        <v>0</v>
      </c>
      <c r="M22" s="152">
        <f>IF(D22&lt;&gt;"",0,K22)</f>
        <v>1</v>
      </c>
      <c r="N22" s="162">
        <f>(IF(F22&lt;&gt;"",1/3,0)+IF(G22&lt;&gt;"",2/3,0)+IF(H22&lt;&gt;"",1,0))*K$21*20*M22/SUM(M$22:M$27)</f>
        <v>0</v>
      </c>
      <c r="O22" s="32"/>
      <c r="P22" s="160">
        <f>COUNTA(D22:H23)</f>
        <v>0</v>
      </c>
      <c r="Q22" s="163">
        <f>COUNTBLANK(I22)</f>
        <v>0</v>
      </c>
      <c r="R22" s="43"/>
      <c r="S22" s="11"/>
      <c r="T22" s="14"/>
      <c r="U22" s="22"/>
      <c r="W22" s="22"/>
    </row>
    <row r="23" spans="1:23" ht="27" customHeight="1" x14ac:dyDescent="0.25">
      <c r="A23" s="168" t="s">
        <v>134</v>
      </c>
      <c r="B23" s="168"/>
      <c r="C23" s="205"/>
      <c r="D23" s="145"/>
      <c r="E23" s="145"/>
      <c r="F23" s="145"/>
      <c r="G23" s="145"/>
      <c r="H23" s="145"/>
      <c r="I23" s="147"/>
      <c r="J23" s="22"/>
      <c r="K23" s="149"/>
      <c r="L23" s="151"/>
      <c r="M23" s="152"/>
      <c r="N23" s="162"/>
      <c r="O23" s="32"/>
      <c r="P23" s="160"/>
      <c r="Q23" s="163"/>
      <c r="R23" s="43"/>
      <c r="S23" s="11"/>
      <c r="T23" s="14"/>
      <c r="U23" s="22"/>
      <c r="W23" s="22"/>
    </row>
    <row r="24" spans="1:23" ht="27" customHeight="1" x14ac:dyDescent="0.25">
      <c r="A24" s="168" t="s">
        <v>135</v>
      </c>
      <c r="B24" s="168"/>
      <c r="C24" s="203" t="s">
        <v>136</v>
      </c>
      <c r="D24" s="144"/>
      <c r="E24" s="144"/>
      <c r="F24" s="144"/>
      <c r="G24" s="144"/>
      <c r="H24" s="144"/>
      <c r="I24" s="146" t="str">
        <f t="shared" ref="I24:I26" si="0">IF(P24&gt;1,"◄",(IF(P24&lt;1,"◄","")))</f>
        <v>◄</v>
      </c>
      <c r="J24" s="22"/>
      <c r="K24" s="148">
        <v>1</v>
      </c>
      <c r="L24" s="150">
        <f t="shared" ref="L24" si="1">SUM(N24:N25)</f>
        <v>0</v>
      </c>
      <c r="M24" s="152">
        <f t="shared" ref="M24" si="2">IF(D24&lt;&gt;"",0,K24)</f>
        <v>1</v>
      </c>
      <c r="N24" s="162">
        <f>(IF(F24&lt;&gt;"",1/3,0)+IF(G24&lt;&gt;"",2/3,0)+IF(H24&lt;&gt;"",1,0))*K$21*20*M24/SUM(M$22:M$27)</f>
        <v>0</v>
      </c>
      <c r="O24" s="32"/>
      <c r="P24" s="160">
        <f t="shared" ref="P24" si="3">COUNTA(D24:H25)</f>
        <v>0</v>
      </c>
      <c r="Q24" s="163">
        <f t="shared" ref="Q24" si="4">COUNTBLANK(I24)</f>
        <v>0</v>
      </c>
      <c r="R24" s="43"/>
      <c r="S24" s="11"/>
      <c r="T24" s="14"/>
      <c r="U24" s="22"/>
      <c r="W24" s="22"/>
    </row>
    <row r="25" spans="1:23" ht="27" customHeight="1" x14ac:dyDescent="0.25">
      <c r="A25" s="168" t="s">
        <v>137</v>
      </c>
      <c r="B25" s="168"/>
      <c r="C25" s="204"/>
      <c r="D25" s="145"/>
      <c r="E25" s="145"/>
      <c r="F25" s="145"/>
      <c r="G25" s="145"/>
      <c r="H25" s="145"/>
      <c r="I25" s="147"/>
      <c r="J25" s="22"/>
      <c r="K25" s="149"/>
      <c r="L25" s="151"/>
      <c r="M25" s="152"/>
      <c r="N25" s="162"/>
      <c r="O25" s="32"/>
      <c r="P25" s="160"/>
      <c r="Q25" s="163"/>
      <c r="R25" s="43"/>
      <c r="S25" s="11"/>
      <c r="T25" s="14"/>
      <c r="U25" s="22"/>
      <c r="W25" s="22"/>
    </row>
    <row r="26" spans="1:23" ht="27" customHeight="1" x14ac:dyDescent="0.25">
      <c r="A26" s="168" t="s">
        <v>138</v>
      </c>
      <c r="B26" s="168"/>
      <c r="C26" s="201" t="s">
        <v>139</v>
      </c>
      <c r="D26" s="144"/>
      <c r="E26" s="144"/>
      <c r="F26" s="144"/>
      <c r="G26" s="144"/>
      <c r="H26" s="144"/>
      <c r="I26" s="146" t="str">
        <f t="shared" si="0"/>
        <v>◄</v>
      </c>
      <c r="J26" s="22"/>
      <c r="K26" s="148">
        <v>1</v>
      </c>
      <c r="L26" s="150">
        <f t="shared" ref="L26" si="5">SUM(N26:N27)</f>
        <v>0</v>
      </c>
      <c r="M26" s="152">
        <f t="shared" ref="M26" si="6">IF(D26&lt;&gt;"",0,K26)</f>
        <v>1</v>
      </c>
      <c r="N26" s="162">
        <f>(IF(F26&lt;&gt;"",1/3,0)+IF(G26&lt;&gt;"",2/3,0)+IF(H26&lt;&gt;"",1,0))*K$21*20*M26/SUM(M$22:M$27)</f>
        <v>0</v>
      </c>
      <c r="O26" s="32"/>
      <c r="P26" s="160">
        <f t="shared" ref="P26" si="7">COUNTA(D26:H27)</f>
        <v>0</v>
      </c>
      <c r="Q26" s="163">
        <f t="shared" ref="Q26" si="8">COUNTBLANK(I26)</f>
        <v>0</v>
      </c>
      <c r="R26" s="43"/>
      <c r="S26" s="11"/>
      <c r="T26" s="14"/>
      <c r="U26" s="22"/>
      <c r="W26" s="22"/>
    </row>
    <row r="27" spans="1:23" ht="27" customHeight="1" x14ac:dyDescent="0.25">
      <c r="A27" s="168" t="s">
        <v>140</v>
      </c>
      <c r="B27" s="168"/>
      <c r="C27" s="202"/>
      <c r="D27" s="145"/>
      <c r="E27" s="145"/>
      <c r="F27" s="145"/>
      <c r="G27" s="145"/>
      <c r="H27" s="145"/>
      <c r="I27" s="147"/>
      <c r="J27" s="22"/>
      <c r="K27" s="149"/>
      <c r="L27" s="151"/>
      <c r="M27" s="152"/>
      <c r="N27" s="162"/>
      <c r="O27" s="32"/>
      <c r="P27" s="160"/>
      <c r="Q27" s="163"/>
      <c r="R27" s="43"/>
      <c r="S27" s="11"/>
      <c r="T27" s="14"/>
      <c r="U27" s="22"/>
      <c r="W27" s="22"/>
    </row>
    <row r="28" spans="1:23" s="9" customFormat="1" ht="15.75" x14ac:dyDescent="0.2">
      <c r="A28" s="126" t="s">
        <v>19</v>
      </c>
      <c r="B28" s="126"/>
      <c r="C28" s="164"/>
      <c r="D28" s="126"/>
      <c r="E28" s="126"/>
      <c r="F28" s="126"/>
      <c r="G28" s="126"/>
      <c r="H28" s="126"/>
      <c r="I28" s="27"/>
      <c r="J28" s="22"/>
      <c r="K28" s="28">
        <v>0.3</v>
      </c>
      <c r="L28" s="29">
        <f>(SUM(L29:L34))</f>
        <v>0</v>
      </c>
      <c r="M28" s="30">
        <f>SUM(M29:M34)</f>
        <v>7</v>
      </c>
      <c r="N28" s="31">
        <f>SUM(N29:N34)</f>
        <v>0</v>
      </c>
      <c r="O28" s="32"/>
      <c r="P28" s="33"/>
      <c r="Q28" s="34"/>
      <c r="R28" s="43"/>
      <c r="S28" s="11"/>
      <c r="T28" s="14"/>
      <c r="U28" s="22"/>
      <c r="W28" s="22"/>
    </row>
    <row r="29" spans="1:23" s="9" customFormat="1" ht="27" customHeight="1" x14ac:dyDescent="0.25">
      <c r="A29" s="168" t="s">
        <v>20</v>
      </c>
      <c r="B29" s="168"/>
      <c r="C29" s="36" t="s">
        <v>21</v>
      </c>
      <c r="D29" s="37"/>
      <c r="E29" s="38"/>
      <c r="F29" s="38"/>
      <c r="G29" s="38"/>
      <c r="H29" s="38"/>
      <c r="I29" s="39" t="str">
        <f>IF(P29&gt;1,"◄",(IF(P29&lt;1,"◄","")))</f>
        <v>◄</v>
      </c>
      <c r="J29" s="22"/>
      <c r="K29" s="40">
        <v>1</v>
      </c>
      <c r="L29" s="41">
        <f>SUM(N29)</f>
        <v>0</v>
      </c>
      <c r="M29" s="42">
        <f>IF(D29&lt;&gt;"",0,K29)</f>
        <v>1</v>
      </c>
      <c r="N29" s="43">
        <f t="shared" ref="N29:N34" si="9">(IF(F29&lt;&gt;"",1/3,0)+IF(G29&lt;&gt;"",2/3,0)+IF(H29&lt;&gt;"",1,0))*K$28*20*M29/SUM(M$29:M$34)</f>
        <v>0</v>
      </c>
      <c r="O29" s="32"/>
      <c r="P29" s="44">
        <f>COUNTA(D29:H29)</f>
        <v>0</v>
      </c>
      <c r="Q29" s="33">
        <f>COUNTBLANK(I29)</f>
        <v>0</v>
      </c>
      <c r="R29" s="13"/>
      <c r="S29" s="11"/>
      <c r="T29" s="14"/>
      <c r="U29" s="22"/>
      <c r="W29" s="22"/>
    </row>
    <row r="30" spans="1:23" s="9" customFormat="1" ht="27" customHeight="1" x14ac:dyDescent="0.25">
      <c r="A30" s="168" t="s">
        <v>22</v>
      </c>
      <c r="B30" s="168"/>
      <c r="C30" s="45" t="s">
        <v>23</v>
      </c>
      <c r="D30" s="37"/>
      <c r="E30" s="38"/>
      <c r="F30" s="38"/>
      <c r="G30" s="38"/>
      <c r="H30" s="38"/>
      <c r="I30" s="39" t="str">
        <f t="shared" ref="I30:I41" si="10">IF(P30&gt;1,"◄",(IF(P30&lt;1,"◄","")))</f>
        <v>◄</v>
      </c>
      <c r="J30" s="22"/>
      <c r="K30" s="40">
        <v>1</v>
      </c>
      <c r="L30" s="41">
        <f t="shared" ref="L30:L36" si="11">SUM(N30)</f>
        <v>0</v>
      </c>
      <c r="M30" s="42">
        <f t="shared" ref="M30:M41" si="12">IF(D30&lt;&gt;"",0,K30)</f>
        <v>1</v>
      </c>
      <c r="N30" s="43">
        <f t="shared" si="9"/>
        <v>0</v>
      </c>
      <c r="O30" s="32"/>
      <c r="P30" s="44">
        <f t="shared" ref="P30:P41" si="13">COUNTA(D30:H30)</f>
        <v>0</v>
      </c>
      <c r="Q30" s="33">
        <f t="shared" ref="Q30:Q41" si="14">COUNTBLANK(I30)</f>
        <v>0</v>
      </c>
      <c r="R30" s="13"/>
      <c r="S30" s="11"/>
      <c r="T30" s="14"/>
      <c r="U30" s="22"/>
      <c r="W30" s="22"/>
    </row>
    <row r="31" spans="1:23" s="9" customFormat="1" ht="27" customHeight="1" x14ac:dyDescent="0.25">
      <c r="A31" s="168" t="s">
        <v>24</v>
      </c>
      <c r="B31" s="168"/>
      <c r="C31" s="36" t="s">
        <v>25</v>
      </c>
      <c r="D31" s="37"/>
      <c r="E31" s="38"/>
      <c r="F31" s="38"/>
      <c r="G31" s="38"/>
      <c r="H31" s="38"/>
      <c r="I31" s="39" t="str">
        <f t="shared" si="10"/>
        <v>◄</v>
      </c>
      <c r="J31" s="22"/>
      <c r="K31" s="40">
        <v>1</v>
      </c>
      <c r="L31" s="41">
        <f t="shared" si="11"/>
        <v>0</v>
      </c>
      <c r="M31" s="42">
        <f t="shared" si="12"/>
        <v>1</v>
      </c>
      <c r="N31" s="43">
        <f t="shared" si="9"/>
        <v>0</v>
      </c>
      <c r="O31" s="32"/>
      <c r="P31" s="44">
        <f t="shared" si="13"/>
        <v>0</v>
      </c>
      <c r="Q31" s="33">
        <f t="shared" si="14"/>
        <v>0</v>
      </c>
      <c r="R31" s="13"/>
      <c r="S31" s="11"/>
      <c r="T31" s="14"/>
      <c r="U31" s="22"/>
      <c r="W31" s="22"/>
    </row>
    <row r="32" spans="1:23" s="9" customFormat="1" ht="27" customHeight="1" x14ac:dyDescent="0.25">
      <c r="A32" s="168"/>
      <c r="B32" s="168"/>
      <c r="C32" s="45" t="s">
        <v>26</v>
      </c>
      <c r="D32" s="37"/>
      <c r="E32" s="38"/>
      <c r="F32" s="38"/>
      <c r="G32" s="38"/>
      <c r="H32" s="38"/>
      <c r="I32" s="39" t="str">
        <f t="shared" si="10"/>
        <v>◄</v>
      </c>
      <c r="J32" s="22"/>
      <c r="K32" s="40">
        <v>1</v>
      </c>
      <c r="L32" s="41">
        <f t="shared" si="11"/>
        <v>0</v>
      </c>
      <c r="M32" s="42">
        <f t="shared" si="12"/>
        <v>1</v>
      </c>
      <c r="N32" s="43">
        <f t="shared" si="9"/>
        <v>0</v>
      </c>
      <c r="O32" s="32"/>
      <c r="P32" s="44">
        <f t="shared" si="13"/>
        <v>0</v>
      </c>
      <c r="Q32" s="33">
        <f t="shared" si="14"/>
        <v>0</v>
      </c>
      <c r="R32" s="13"/>
      <c r="S32" s="11"/>
      <c r="T32" s="14"/>
      <c r="U32" s="22"/>
      <c r="W32" s="22"/>
    </row>
    <row r="33" spans="1:23" s="9" customFormat="1" ht="27" customHeight="1" x14ac:dyDescent="0.25">
      <c r="A33" s="168" t="s">
        <v>27</v>
      </c>
      <c r="B33" s="168"/>
      <c r="C33" s="36" t="s">
        <v>28</v>
      </c>
      <c r="D33" s="37"/>
      <c r="E33" s="38"/>
      <c r="F33" s="38"/>
      <c r="G33" s="38"/>
      <c r="H33" s="38"/>
      <c r="I33" s="39" t="str">
        <f t="shared" si="10"/>
        <v>◄</v>
      </c>
      <c r="J33" s="22"/>
      <c r="K33" s="40">
        <v>1</v>
      </c>
      <c r="L33" s="41">
        <f t="shared" si="11"/>
        <v>0</v>
      </c>
      <c r="M33" s="42">
        <f t="shared" si="12"/>
        <v>1</v>
      </c>
      <c r="N33" s="43">
        <f t="shared" si="9"/>
        <v>0</v>
      </c>
      <c r="O33" s="32"/>
      <c r="P33" s="44">
        <f t="shared" si="13"/>
        <v>0</v>
      </c>
      <c r="Q33" s="33">
        <f t="shared" si="14"/>
        <v>0</v>
      </c>
      <c r="R33" s="13"/>
      <c r="S33" s="11"/>
      <c r="T33" s="14"/>
      <c r="U33" s="22"/>
      <c r="W33" s="22"/>
    </row>
    <row r="34" spans="1:23" s="9" customFormat="1" ht="27" customHeight="1" x14ac:dyDescent="0.25">
      <c r="A34" s="168" t="s">
        <v>29</v>
      </c>
      <c r="B34" s="168"/>
      <c r="C34" s="45" t="s">
        <v>30</v>
      </c>
      <c r="D34" s="37"/>
      <c r="E34" s="38"/>
      <c r="F34" s="38"/>
      <c r="G34" s="38"/>
      <c r="H34" s="38"/>
      <c r="I34" s="39" t="str">
        <f t="shared" si="10"/>
        <v>◄</v>
      </c>
      <c r="J34" s="22"/>
      <c r="K34" s="40">
        <v>2</v>
      </c>
      <c r="L34" s="41">
        <f t="shared" si="11"/>
        <v>0</v>
      </c>
      <c r="M34" s="42">
        <f t="shared" si="12"/>
        <v>2</v>
      </c>
      <c r="N34" s="43">
        <f t="shared" si="9"/>
        <v>0</v>
      </c>
      <c r="O34" s="32"/>
      <c r="P34" s="44">
        <f t="shared" si="13"/>
        <v>0</v>
      </c>
      <c r="Q34" s="33">
        <f t="shared" si="14"/>
        <v>0</v>
      </c>
      <c r="R34" s="13"/>
      <c r="S34" s="11"/>
      <c r="T34" s="14"/>
      <c r="U34" s="22"/>
      <c r="W34" s="22"/>
    </row>
    <row r="35" spans="1:23" s="9" customFormat="1" ht="16.5" customHeight="1" x14ac:dyDescent="0.2">
      <c r="A35" s="164" t="s">
        <v>31</v>
      </c>
      <c r="B35" s="164"/>
      <c r="C35" s="164"/>
      <c r="D35" s="126"/>
      <c r="E35" s="126"/>
      <c r="F35" s="126"/>
      <c r="G35" s="126"/>
      <c r="H35" s="126"/>
      <c r="I35" s="46"/>
      <c r="J35" s="22"/>
      <c r="K35" s="28">
        <v>0.2</v>
      </c>
      <c r="L35" s="29">
        <f>(SUM(L36:L41))</f>
        <v>0</v>
      </c>
      <c r="M35" s="30">
        <f>SUM(M36:M41)</f>
        <v>5</v>
      </c>
      <c r="N35" s="31">
        <f>SUM(N36:N41)</f>
        <v>0</v>
      </c>
      <c r="O35" s="32"/>
      <c r="P35" s="44"/>
      <c r="Q35" s="33"/>
      <c r="R35" s="13"/>
      <c r="S35" s="11"/>
      <c r="T35" s="14"/>
      <c r="U35" s="22"/>
      <c r="W35" s="22"/>
    </row>
    <row r="36" spans="1:23" s="9" customFormat="1" ht="27" customHeight="1" x14ac:dyDescent="0.25">
      <c r="A36" s="167" t="s">
        <v>32</v>
      </c>
      <c r="B36" s="167"/>
      <c r="C36" s="36" t="s">
        <v>33</v>
      </c>
      <c r="D36" s="47"/>
      <c r="E36" s="48"/>
      <c r="F36" s="48"/>
      <c r="G36" s="48"/>
      <c r="H36" s="48"/>
      <c r="I36" s="39" t="str">
        <f t="shared" si="10"/>
        <v>◄</v>
      </c>
      <c r="J36" s="22"/>
      <c r="K36" s="40">
        <v>1</v>
      </c>
      <c r="L36" s="41">
        <f t="shared" si="11"/>
        <v>0</v>
      </c>
      <c r="M36" s="42">
        <f t="shared" si="12"/>
        <v>1</v>
      </c>
      <c r="N36" s="43">
        <f>(IF(F36&lt;&gt;"",1/3,0)+IF(G36&lt;&gt;"",2/3,0)+IF(H36&lt;&gt;"",1,0))*K$35*20*M36/SUM(M$36:M$41)</f>
        <v>0</v>
      </c>
      <c r="O36" s="32"/>
      <c r="P36" s="44">
        <f t="shared" ref="P36" si="15">COUNTA(D36:H36)</f>
        <v>0</v>
      </c>
      <c r="Q36" s="33">
        <f t="shared" ref="Q36" si="16">COUNTBLANK(I36)</f>
        <v>0</v>
      </c>
      <c r="R36" s="13"/>
      <c r="S36" s="11"/>
      <c r="T36" s="14"/>
      <c r="U36" s="22"/>
      <c r="W36" s="22"/>
    </row>
    <row r="37" spans="1:23" s="9" customFormat="1" ht="27" customHeight="1" x14ac:dyDescent="0.25">
      <c r="A37" s="167" t="s">
        <v>34</v>
      </c>
      <c r="B37" s="167"/>
      <c r="C37" s="167" t="s">
        <v>35</v>
      </c>
      <c r="D37" s="144"/>
      <c r="E37" s="144"/>
      <c r="F37" s="144"/>
      <c r="G37" s="144"/>
      <c r="H37" s="144"/>
      <c r="I37" s="146" t="str">
        <f t="shared" si="10"/>
        <v>◄</v>
      </c>
      <c r="J37" s="22"/>
      <c r="K37" s="148">
        <v>1</v>
      </c>
      <c r="L37" s="150">
        <f>SUM(N37:N38)</f>
        <v>0</v>
      </c>
      <c r="M37" s="152">
        <f t="shared" si="12"/>
        <v>1</v>
      </c>
      <c r="N37" s="162">
        <f>(IF(F37&lt;&gt;"",1/3,0)+IF(G37&lt;&gt;"",2/3,0)+IF(H37&lt;&gt;"",1,0))*K$35*20*M37/SUM(M$36:M$41)</f>
        <v>0</v>
      </c>
      <c r="O37" s="32"/>
      <c r="P37" s="160">
        <f>COUNTA(D37:H38)</f>
        <v>0</v>
      </c>
      <c r="Q37" s="163">
        <f t="shared" si="14"/>
        <v>0</v>
      </c>
      <c r="R37" s="13"/>
      <c r="S37" s="11"/>
      <c r="T37" s="14"/>
      <c r="U37" s="22"/>
      <c r="W37" s="22"/>
    </row>
    <row r="38" spans="1:23" s="9" customFormat="1" ht="27" customHeight="1" x14ac:dyDescent="0.25">
      <c r="A38" s="167" t="s">
        <v>36</v>
      </c>
      <c r="B38" s="167"/>
      <c r="C38" s="169"/>
      <c r="D38" s="145"/>
      <c r="E38" s="145"/>
      <c r="F38" s="145"/>
      <c r="G38" s="145"/>
      <c r="H38" s="145"/>
      <c r="I38" s="147"/>
      <c r="J38" s="22"/>
      <c r="K38" s="149"/>
      <c r="L38" s="151"/>
      <c r="M38" s="152"/>
      <c r="N38" s="162"/>
      <c r="O38" s="32"/>
      <c r="P38" s="160"/>
      <c r="Q38" s="163"/>
      <c r="R38" s="13"/>
      <c r="S38" s="11"/>
      <c r="T38" s="14"/>
      <c r="U38" s="22"/>
      <c r="W38" s="22"/>
    </row>
    <row r="39" spans="1:23" s="9" customFormat="1" ht="27" customHeight="1" x14ac:dyDescent="0.25">
      <c r="A39" s="167" t="s">
        <v>37</v>
      </c>
      <c r="B39" s="167"/>
      <c r="C39" s="36" t="s">
        <v>38</v>
      </c>
      <c r="D39" s="37"/>
      <c r="E39" s="38"/>
      <c r="F39" s="38"/>
      <c r="G39" s="38"/>
      <c r="H39" s="38"/>
      <c r="I39" s="39" t="str">
        <f t="shared" si="10"/>
        <v>◄</v>
      </c>
      <c r="J39" s="22"/>
      <c r="K39" s="40">
        <v>1</v>
      </c>
      <c r="L39" s="49">
        <f>SUM(N39)</f>
        <v>0</v>
      </c>
      <c r="M39" s="42">
        <f t="shared" si="12"/>
        <v>1</v>
      </c>
      <c r="N39" s="43">
        <f>(IF(F39&lt;&gt;"",1/3,0)+IF(G39&lt;&gt;"",2/3,0)+IF(H39&lt;&gt;"",1,0))*K$35*20*M39/SUM(M$36:M$41)</f>
        <v>0</v>
      </c>
      <c r="O39" s="32"/>
      <c r="P39" s="44">
        <f t="shared" si="13"/>
        <v>0</v>
      </c>
      <c r="Q39" s="33">
        <f t="shared" si="14"/>
        <v>0</v>
      </c>
      <c r="R39" s="13"/>
      <c r="S39" s="11"/>
      <c r="T39" s="14"/>
      <c r="U39" s="22"/>
      <c r="W39" s="22"/>
    </row>
    <row r="40" spans="1:23" s="9" customFormat="1" ht="27" customHeight="1" x14ac:dyDescent="0.25">
      <c r="A40" s="167" t="s">
        <v>39</v>
      </c>
      <c r="B40" s="167"/>
      <c r="C40" s="45" t="s">
        <v>40</v>
      </c>
      <c r="D40" s="37"/>
      <c r="E40" s="38"/>
      <c r="F40" s="38"/>
      <c r="G40" s="38"/>
      <c r="H40" s="38"/>
      <c r="I40" s="39" t="str">
        <f t="shared" si="10"/>
        <v>◄</v>
      </c>
      <c r="J40" s="22"/>
      <c r="K40" s="40">
        <v>1</v>
      </c>
      <c r="L40" s="49">
        <f t="shared" ref="L40:L41" si="17">SUM(N40)</f>
        <v>0</v>
      </c>
      <c r="M40" s="42">
        <f t="shared" si="12"/>
        <v>1</v>
      </c>
      <c r="N40" s="43">
        <f>(IF(F40&lt;&gt;"",1/3,0)+IF(G40&lt;&gt;"",2/3,0)+IF(H40&lt;&gt;"",1,0))*K$35*20*M40/SUM(M$36:M$41)</f>
        <v>0</v>
      </c>
      <c r="O40" s="32"/>
      <c r="P40" s="44">
        <f t="shared" si="13"/>
        <v>0</v>
      </c>
      <c r="Q40" s="33">
        <f t="shared" si="14"/>
        <v>0</v>
      </c>
      <c r="R40" s="13"/>
      <c r="S40" s="11"/>
      <c r="T40" s="14"/>
      <c r="U40" s="22"/>
      <c r="W40" s="22"/>
    </row>
    <row r="41" spans="1:23" s="9" customFormat="1" ht="27" customHeight="1" x14ac:dyDescent="0.25">
      <c r="A41" s="167" t="s">
        <v>41</v>
      </c>
      <c r="B41" s="167"/>
      <c r="C41" s="36" t="s">
        <v>42</v>
      </c>
      <c r="D41" s="37"/>
      <c r="E41" s="38"/>
      <c r="F41" s="38"/>
      <c r="G41" s="38"/>
      <c r="H41" s="38"/>
      <c r="I41" s="39" t="str">
        <f t="shared" si="10"/>
        <v>◄</v>
      </c>
      <c r="J41" s="22"/>
      <c r="K41" s="40">
        <v>1</v>
      </c>
      <c r="L41" s="49">
        <f t="shared" si="17"/>
        <v>0</v>
      </c>
      <c r="M41" s="42">
        <f t="shared" si="12"/>
        <v>1</v>
      </c>
      <c r="N41" s="43">
        <f>(IF(F41&lt;&gt;"",1/3,0)+IF(G41&lt;&gt;"",2/3,0)+IF(H41&lt;&gt;"",1,0))*K$35*20*M41/SUM(M$36:M$41)</f>
        <v>0</v>
      </c>
      <c r="O41" s="32"/>
      <c r="P41" s="44">
        <f t="shared" si="13"/>
        <v>0</v>
      </c>
      <c r="Q41" s="33">
        <f t="shared" si="14"/>
        <v>0</v>
      </c>
      <c r="R41" s="13"/>
      <c r="S41" s="11"/>
      <c r="T41" s="14"/>
      <c r="U41" s="22"/>
      <c r="W41" s="22"/>
    </row>
    <row r="42" spans="1:23" s="9" customFormat="1" ht="15.75" x14ac:dyDescent="0.2">
      <c r="A42" s="126" t="s">
        <v>64</v>
      </c>
      <c r="B42" s="126"/>
      <c r="C42" s="164"/>
      <c r="D42" s="126"/>
      <c r="E42" s="126"/>
      <c r="F42" s="126"/>
      <c r="G42" s="126"/>
      <c r="H42" s="126"/>
      <c r="I42" s="27"/>
      <c r="J42" s="22"/>
      <c r="K42" s="28">
        <v>0.1</v>
      </c>
      <c r="L42" s="29">
        <f>(SUM(L43:L62))</f>
        <v>0</v>
      </c>
      <c r="M42" s="30">
        <f>SUM(M43:M62)</f>
        <v>17</v>
      </c>
      <c r="N42" s="31">
        <f>SUM(N43:N62)</f>
        <v>0</v>
      </c>
      <c r="O42" s="32"/>
      <c r="P42" s="33"/>
      <c r="Q42" s="34"/>
      <c r="R42" s="13"/>
      <c r="S42" s="11"/>
      <c r="T42" s="14"/>
      <c r="U42" s="22"/>
    </row>
    <row r="43" spans="1:23" s="9" customFormat="1" ht="27" customHeight="1" x14ac:dyDescent="0.25">
      <c r="A43" s="134" t="s">
        <v>65</v>
      </c>
      <c r="B43" s="135"/>
      <c r="C43" s="36" t="s">
        <v>66</v>
      </c>
      <c r="D43" s="47"/>
      <c r="E43" s="48"/>
      <c r="F43" s="48"/>
      <c r="G43" s="48"/>
      <c r="H43" s="48"/>
      <c r="I43" s="39" t="str">
        <f t="shared" ref="I43:I62" si="18">IF(P43&gt;1,"◄",(IF(P43&lt;1,"◄","")))</f>
        <v>◄</v>
      </c>
      <c r="J43" s="22"/>
      <c r="K43" s="40">
        <v>1</v>
      </c>
      <c r="L43" s="49">
        <f>SUM(N43)</f>
        <v>0</v>
      </c>
      <c r="M43" s="42">
        <f t="shared" ref="M43:M62" si="19">IF(D43&lt;&gt;"",0,K43)</f>
        <v>1</v>
      </c>
      <c r="N43" s="43">
        <f>(IF(F43&lt;&gt;"",1/3,0)+IF(G43&lt;&gt;"",2/3,0)+IF(H43&lt;&gt;"",1,0))*K$42*20*M43/SUM(M$43:M$62)</f>
        <v>0</v>
      </c>
      <c r="O43" s="32"/>
      <c r="P43" s="44">
        <f t="shared" ref="P43:P62" si="20">COUNTA(D43:H43)</f>
        <v>0</v>
      </c>
      <c r="Q43" s="33">
        <f t="shared" ref="Q43:Q62" si="21">COUNTBLANK(I43)</f>
        <v>0</v>
      </c>
      <c r="R43" s="13"/>
      <c r="S43" s="11"/>
      <c r="T43" s="14"/>
      <c r="U43" s="22"/>
    </row>
    <row r="44" spans="1:23" s="9" customFormat="1" ht="27" customHeight="1" x14ac:dyDescent="0.25">
      <c r="A44" s="165" t="s">
        <v>67</v>
      </c>
      <c r="B44" s="166"/>
      <c r="C44" s="57" t="s">
        <v>68</v>
      </c>
      <c r="D44" s="47"/>
      <c r="E44" s="48"/>
      <c r="F44" s="48"/>
      <c r="G44" s="48"/>
      <c r="H44" s="48"/>
      <c r="I44" s="39" t="str">
        <f t="shared" si="18"/>
        <v>◄</v>
      </c>
      <c r="J44" s="22"/>
      <c r="K44" s="40">
        <v>1</v>
      </c>
      <c r="L44" s="49">
        <f t="shared" ref="L44:L62" si="22">SUM(N44)</f>
        <v>0</v>
      </c>
      <c r="M44" s="42">
        <f t="shared" si="19"/>
        <v>1</v>
      </c>
      <c r="N44" s="43">
        <f>(IF(F44&lt;&gt;"",1/3,0)+IF(G44&lt;&gt;"",2/3,0)+IF(H44&lt;&gt;"",1,0))*K$42*20*M44/SUM(M$43:M$62)</f>
        <v>0</v>
      </c>
      <c r="O44" s="32"/>
      <c r="P44" s="44">
        <f t="shared" si="20"/>
        <v>0</v>
      </c>
      <c r="Q44" s="33">
        <f t="shared" si="21"/>
        <v>0</v>
      </c>
      <c r="R44" s="13"/>
      <c r="S44" s="11"/>
      <c r="T44" s="14"/>
      <c r="U44" s="22"/>
    </row>
    <row r="45" spans="1:23" s="9" customFormat="1" ht="27" customHeight="1" x14ac:dyDescent="0.25">
      <c r="A45" s="165" t="s">
        <v>69</v>
      </c>
      <c r="B45" s="166"/>
      <c r="C45" s="36" t="s">
        <v>70</v>
      </c>
      <c r="D45" s="47"/>
      <c r="E45" s="48"/>
      <c r="F45" s="48"/>
      <c r="G45" s="48"/>
      <c r="H45" s="48"/>
      <c r="I45" s="39" t="str">
        <f t="shared" si="18"/>
        <v>◄</v>
      </c>
      <c r="J45" s="22"/>
      <c r="K45" s="40">
        <v>1</v>
      </c>
      <c r="L45" s="49">
        <f t="shared" si="22"/>
        <v>0</v>
      </c>
      <c r="M45" s="42">
        <f t="shared" si="19"/>
        <v>1</v>
      </c>
      <c r="N45" s="43">
        <f>(IF(F45&lt;&gt;"",1/3,0)+IF(G45&lt;&gt;"",2/3,0)+IF(H45&lt;&gt;"",1,0))*K$42*20*M45/SUM(M$43:M$62)</f>
        <v>0</v>
      </c>
      <c r="O45" s="32"/>
      <c r="P45" s="44">
        <f t="shared" si="20"/>
        <v>0</v>
      </c>
      <c r="Q45" s="33">
        <f t="shared" si="21"/>
        <v>0</v>
      </c>
      <c r="R45" s="13"/>
      <c r="S45" s="11"/>
      <c r="T45" s="14"/>
      <c r="U45" s="22"/>
    </row>
    <row r="46" spans="1:23" s="9" customFormat="1" ht="27" customHeight="1" x14ac:dyDescent="0.25">
      <c r="A46" s="165" t="s">
        <v>71</v>
      </c>
      <c r="B46" s="166"/>
      <c r="C46" s="57" t="s">
        <v>72</v>
      </c>
      <c r="D46" s="47"/>
      <c r="E46" s="48"/>
      <c r="F46" s="48"/>
      <c r="G46" s="48"/>
      <c r="H46" s="48"/>
      <c r="I46" s="39" t="str">
        <f t="shared" si="18"/>
        <v>◄</v>
      </c>
      <c r="J46" s="22"/>
      <c r="K46" s="40">
        <v>1</v>
      </c>
      <c r="L46" s="49">
        <f t="shared" si="22"/>
        <v>0</v>
      </c>
      <c r="M46" s="42">
        <f t="shared" si="19"/>
        <v>1</v>
      </c>
      <c r="N46" s="43">
        <f>(IF(F46&lt;&gt;"",1/3,0)+IF(G46&lt;&gt;"",2/3,0)+IF(H46&lt;&gt;"",1,0))*K$42*20*M46/SUM(M$43:M$62)</f>
        <v>0</v>
      </c>
      <c r="O46" s="32"/>
      <c r="P46" s="44">
        <f t="shared" si="20"/>
        <v>0</v>
      </c>
      <c r="Q46" s="33">
        <f t="shared" si="21"/>
        <v>0</v>
      </c>
      <c r="R46" s="13"/>
      <c r="S46" s="11"/>
      <c r="T46" s="14"/>
      <c r="U46" s="22"/>
    </row>
    <row r="47" spans="1:23" s="9" customFormat="1" ht="27" customHeight="1" x14ac:dyDescent="0.25">
      <c r="A47" s="165" t="s">
        <v>73</v>
      </c>
      <c r="B47" s="166"/>
      <c r="C47" s="58" t="s">
        <v>74</v>
      </c>
      <c r="D47" s="144"/>
      <c r="E47" s="144"/>
      <c r="F47" s="144"/>
      <c r="G47" s="144"/>
      <c r="H47" s="144"/>
      <c r="I47" s="146" t="str">
        <f t="shared" si="18"/>
        <v>◄</v>
      </c>
      <c r="J47" s="22"/>
      <c r="K47" s="148">
        <v>1</v>
      </c>
      <c r="L47" s="150">
        <f t="shared" si="22"/>
        <v>0</v>
      </c>
      <c r="M47" s="152">
        <f t="shared" si="19"/>
        <v>1</v>
      </c>
      <c r="N47" s="162">
        <f>(IF(F47&lt;&gt;"",1/3,0)+IF(G47&lt;&gt;"",2/3,0)+IF(H47&lt;&gt;"",1,0))*K$42*20*M47/SUM(M$43:M$62)</f>
        <v>0</v>
      </c>
      <c r="O47" s="32"/>
      <c r="P47" s="160">
        <f>COUNTA(D47:H50)</f>
        <v>0</v>
      </c>
      <c r="Q47" s="163">
        <f t="shared" si="21"/>
        <v>0</v>
      </c>
      <c r="R47" s="13"/>
      <c r="S47" s="11"/>
      <c r="T47" s="14"/>
      <c r="U47" s="22"/>
    </row>
    <row r="48" spans="1:23" s="9" customFormat="1" ht="27" customHeight="1" x14ac:dyDescent="0.25">
      <c r="A48" s="165" t="s">
        <v>75</v>
      </c>
      <c r="B48" s="166"/>
      <c r="C48" s="59" t="s">
        <v>76</v>
      </c>
      <c r="D48" s="153"/>
      <c r="E48" s="153"/>
      <c r="F48" s="153"/>
      <c r="G48" s="153"/>
      <c r="H48" s="153"/>
      <c r="I48" s="154"/>
      <c r="J48" s="22"/>
      <c r="K48" s="155"/>
      <c r="L48" s="161"/>
      <c r="M48" s="152"/>
      <c r="N48" s="162"/>
      <c r="O48" s="32"/>
      <c r="P48" s="160"/>
      <c r="Q48" s="163"/>
      <c r="R48" s="13"/>
      <c r="S48" s="11"/>
      <c r="T48" s="14"/>
      <c r="U48" s="22"/>
    </row>
    <row r="49" spans="1:21" s="9" customFormat="1" ht="27" customHeight="1" x14ac:dyDescent="0.25">
      <c r="A49" s="165" t="s">
        <v>77</v>
      </c>
      <c r="B49" s="166"/>
      <c r="C49" s="59" t="s">
        <v>78</v>
      </c>
      <c r="D49" s="153"/>
      <c r="E49" s="153"/>
      <c r="F49" s="153"/>
      <c r="G49" s="153"/>
      <c r="H49" s="153"/>
      <c r="I49" s="154"/>
      <c r="J49" s="22"/>
      <c r="K49" s="155"/>
      <c r="L49" s="161"/>
      <c r="M49" s="152"/>
      <c r="N49" s="162"/>
      <c r="O49" s="32"/>
      <c r="P49" s="160"/>
      <c r="Q49" s="163"/>
      <c r="R49" s="13"/>
      <c r="S49" s="11"/>
      <c r="T49" s="14"/>
      <c r="U49" s="22"/>
    </row>
    <row r="50" spans="1:21" s="9" customFormat="1" ht="27" customHeight="1" x14ac:dyDescent="0.25">
      <c r="A50" s="165" t="s">
        <v>79</v>
      </c>
      <c r="B50" s="166"/>
      <c r="C50" s="60"/>
      <c r="D50" s="145"/>
      <c r="E50" s="145"/>
      <c r="F50" s="145"/>
      <c r="G50" s="145"/>
      <c r="H50" s="145"/>
      <c r="I50" s="147"/>
      <c r="J50" s="22"/>
      <c r="K50" s="149"/>
      <c r="L50" s="151"/>
      <c r="M50" s="152"/>
      <c r="N50" s="162"/>
      <c r="O50" s="32"/>
      <c r="P50" s="160"/>
      <c r="Q50" s="163"/>
      <c r="R50" s="13"/>
      <c r="S50" s="11"/>
      <c r="T50" s="14"/>
      <c r="U50" s="22"/>
    </row>
    <row r="51" spans="1:21" s="9" customFormat="1" ht="27" customHeight="1" x14ac:dyDescent="0.25">
      <c r="A51" s="156" t="s">
        <v>80</v>
      </c>
      <c r="B51" s="157"/>
      <c r="C51" s="57" t="s">
        <v>81</v>
      </c>
      <c r="D51" s="47"/>
      <c r="E51" s="48"/>
      <c r="F51" s="48"/>
      <c r="G51" s="48"/>
      <c r="H51" s="48"/>
      <c r="I51" s="39" t="str">
        <f t="shared" si="18"/>
        <v>◄</v>
      </c>
      <c r="J51" s="22"/>
      <c r="K51" s="40">
        <v>1</v>
      </c>
      <c r="L51" s="49">
        <f t="shared" si="22"/>
        <v>0</v>
      </c>
      <c r="M51" s="42">
        <f t="shared" si="19"/>
        <v>1</v>
      </c>
      <c r="N51" s="43">
        <f t="shared" ref="N51:N61" si="23">(IF(F51&lt;&gt;"",1/3,0)+IF(G51&lt;&gt;"",2/3,0)+IF(H51&lt;&gt;"",1,0))*K$42*20*M51/SUM(M$43:M$62)</f>
        <v>0</v>
      </c>
      <c r="O51" s="32"/>
      <c r="P51" s="44">
        <f t="shared" si="20"/>
        <v>0</v>
      </c>
      <c r="Q51" s="33">
        <f t="shared" si="21"/>
        <v>0</v>
      </c>
      <c r="R51" s="13"/>
      <c r="S51" s="11"/>
      <c r="T51" s="14"/>
      <c r="U51" s="22"/>
    </row>
    <row r="52" spans="1:21" s="9" customFormat="1" ht="27" customHeight="1" x14ac:dyDescent="0.25">
      <c r="A52" s="142" t="s">
        <v>82</v>
      </c>
      <c r="B52" s="143"/>
      <c r="C52" s="158" t="s">
        <v>83</v>
      </c>
      <c r="D52" s="144"/>
      <c r="E52" s="144"/>
      <c r="F52" s="144"/>
      <c r="G52" s="144"/>
      <c r="H52" s="144"/>
      <c r="I52" s="146" t="str">
        <f t="shared" si="18"/>
        <v>◄</v>
      </c>
      <c r="J52" s="22"/>
      <c r="K52" s="148">
        <v>1</v>
      </c>
      <c r="L52" s="150">
        <f t="shared" si="22"/>
        <v>0</v>
      </c>
      <c r="M52" s="152">
        <f t="shared" si="19"/>
        <v>1</v>
      </c>
      <c r="N52" s="162">
        <f t="shared" si="23"/>
        <v>0</v>
      </c>
      <c r="O52" s="32"/>
      <c r="P52" s="160">
        <f>COUNTA(D52:H53)</f>
        <v>0</v>
      </c>
      <c r="Q52" s="163">
        <f t="shared" si="21"/>
        <v>0</v>
      </c>
      <c r="R52" s="13"/>
      <c r="S52" s="11"/>
      <c r="T52" s="14"/>
      <c r="U52" s="22"/>
    </row>
    <row r="53" spans="1:21" s="9" customFormat="1" ht="27" customHeight="1" x14ac:dyDescent="0.25">
      <c r="A53" s="142" t="s">
        <v>84</v>
      </c>
      <c r="B53" s="143"/>
      <c r="C53" s="159"/>
      <c r="D53" s="145"/>
      <c r="E53" s="145"/>
      <c r="F53" s="145"/>
      <c r="G53" s="145"/>
      <c r="H53" s="145"/>
      <c r="I53" s="147"/>
      <c r="J53" s="22"/>
      <c r="K53" s="149"/>
      <c r="L53" s="151"/>
      <c r="M53" s="152"/>
      <c r="N53" s="162"/>
      <c r="O53" s="32"/>
      <c r="P53" s="160"/>
      <c r="Q53" s="163"/>
      <c r="R53" s="13"/>
      <c r="S53" s="11"/>
      <c r="T53" s="14"/>
      <c r="U53" s="22"/>
    </row>
    <row r="54" spans="1:21" s="9" customFormat="1" ht="27" customHeight="1" x14ac:dyDescent="0.25">
      <c r="A54" s="134" t="s">
        <v>85</v>
      </c>
      <c r="B54" s="135"/>
      <c r="C54" s="61" t="s">
        <v>86</v>
      </c>
      <c r="D54" s="47"/>
      <c r="E54" s="48"/>
      <c r="F54" s="48"/>
      <c r="G54" s="48"/>
      <c r="H54" s="48"/>
      <c r="I54" s="39" t="str">
        <f t="shared" si="18"/>
        <v>◄</v>
      </c>
      <c r="J54" s="22"/>
      <c r="K54" s="40">
        <v>1</v>
      </c>
      <c r="L54" s="49">
        <f t="shared" si="22"/>
        <v>0</v>
      </c>
      <c r="M54" s="42">
        <f t="shared" si="19"/>
        <v>1</v>
      </c>
      <c r="N54" s="43">
        <f t="shared" si="23"/>
        <v>0</v>
      </c>
      <c r="O54" s="32"/>
      <c r="P54" s="44">
        <f t="shared" si="20"/>
        <v>0</v>
      </c>
      <c r="Q54" s="33">
        <f t="shared" si="21"/>
        <v>0</v>
      </c>
      <c r="R54" s="13"/>
      <c r="S54" s="11"/>
      <c r="T54" s="14"/>
      <c r="U54" s="22"/>
    </row>
    <row r="55" spans="1:21" s="9" customFormat="1" ht="27" customHeight="1" x14ac:dyDescent="0.25">
      <c r="A55" s="140"/>
      <c r="B55" s="141"/>
      <c r="C55" s="36" t="s">
        <v>87</v>
      </c>
      <c r="D55" s="47"/>
      <c r="E55" s="48"/>
      <c r="F55" s="48"/>
      <c r="G55" s="48"/>
      <c r="H55" s="48"/>
      <c r="I55" s="39" t="str">
        <f t="shared" si="18"/>
        <v>◄</v>
      </c>
      <c r="J55" s="22"/>
      <c r="K55" s="40">
        <v>1</v>
      </c>
      <c r="L55" s="49">
        <f t="shared" si="22"/>
        <v>0</v>
      </c>
      <c r="M55" s="42">
        <f t="shared" si="19"/>
        <v>1</v>
      </c>
      <c r="N55" s="43">
        <f t="shared" si="23"/>
        <v>0</v>
      </c>
      <c r="O55" s="32"/>
      <c r="P55" s="44">
        <f t="shared" si="20"/>
        <v>0</v>
      </c>
      <c r="Q55" s="33">
        <f t="shared" si="21"/>
        <v>0</v>
      </c>
      <c r="R55" s="13"/>
      <c r="S55" s="11"/>
      <c r="T55" s="14"/>
      <c r="U55" s="22"/>
    </row>
    <row r="56" spans="1:21" s="9" customFormat="1" ht="27" customHeight="1" x14ac:dyDescent="0.25">
      <c r="A56" s="142" t="s">
        <v>88</v>
      </c>
      <c r="B56" s="143"/>
      <c r="C56" s="57" t="s">
        <v>89</v>
      </c>
      <c r="D56" s="47"/>
      <c r="E56" s="48"/>
      <c r="F56" s="48"/>
      <c r="G56" s="48"/>
      <c r="H56" s="48"/>
      <c r="I56" s="39" t="str">
        <f t="shared" si="18"/>
        <v>◄</v>
      </c>
      <c r="J56" s="22"/>
      <c r="K56" s="40">
        <v>1</v>
      </c>
      <c r="L56" s="49">
        <f t="shared" si="22"/>
        <v>0</v>
      </c>
      <c r="M56" s="42">
        <f t="shared" si="19"/>
        <v>1</v>
      </c>
      <c r="N56" s="43">
        <f t="shared" si="23"/>
        <v>0</v>
      </c>
      <c r="O56" s="32"/>
      <c r="P56" s="44">
        <f t="shared" si="20"/>
        <v>0</v>
      </c>
      <c r="Q56" s="33">
        <f t="shared" si="21"/>
        <v>0</v>
      </c>
      <c r="R56" s="13"/>
      <c r="S56" s="11"/>
      <c r="T56" s="14"/>
      <c r="U56" s="22"/>
    </row>
    <row r="57" spans="1:21" s="9" customFormat="1" ht="27" customHeight="1" x14ac:dyDescent="0.25">
      <c r="A57" s="134" t="s">
        <v>90</v>
      </c>
      <c r="B57" s="135"/>
      <c r="C57" s="36" t="s">
        <v>91</v>
      </c>
      <c r="D57" s="47"/>
      <c r="E57" s="48"/>
      <c r="F57" s="48"/>
      <c r="G57" s="48"/>
      <c r="H57" s="48"/>
      <c r="I57" s="39" t="str">
        <f t="shared" si="18"/>
        <v>◄</v>
      </c>
      <c r="J57" s="22"/>
      <c r="K57" s="40">
        <v>2</v>
      </c>
      <c r="L57" s="49">
        <f t="shared" si="22"/>
        <v>0</v>
      </c>
      <c r="M57" s="42">
        <f t="shared" si="19"/>
        <v>2</v>
      </c>
      <c r="N57" s="43">
        <f t="shared" si="23"/>
        <v>0</v>
      </c>
      <c r="O57" s="32"/>
      <c r="P57" s="44">
        <f t="shared" si="20"/>
        <v>0</v>
      </c>
      <c r="Q57" s="33">
        <f t="shared" si="21"/>
        <v>0</v>
      </c>
      <c r="R57" s="13"/>
      <c r="S57" s="11"/>
      <c r="T57" s="14"/>
      <c r="U57" s="22"/>
    </row>
    <row r="58" spans="1:21" s="9" customFormat="1" ht="27" customHeight="1" x14ac:dyDescent="0.25">
      <c r="A58" s="136" t="s">
        <v>92</v>
      </c>
      <c r="B58" s="137"/>
      <c r="C58" s="61" t="s">
        <v>93</v>
      </c>
      <c r="D58" s="47"/>
      <c r="E58" s="48"/>
      <c r="F58" s="48"/>
      <c r="G58" s="48"/>
      <c r="H58" s="48"/>
      <c r="I58" s="39" t="str">
        <f t="shared" si="18"/>
        <v>◄</v>
      </c>
      <c r="J58" s="22"/>
      <c r="K58" s="40">
        <v>1</v>
      </c>
      <c r="L58" s="49">
        <f t="shared" si="22"/>
        <v>0</v>
      </c>
      <c r="M58" s="42">
        <f t="shared" si="19"/>
        <v>1</v>
      </c>
      <c r="N58" s="43">
        <f>(IF(F58&lt;&gt;"",1/3,0)+IF(G58&lt;&gt;"",2/3,0)+IF(H58&lt;&gt;"",1,0))*K$42*20*M58/SUM(M$43:M$62)</f>
        <v>0</v>
      </c>
      <c r="O58" s="32"/>
      <c r="P58" s="44">
        <f t="shared" si="20"/>
        <v>0</v>
      </c>
      <c r="Q58" s="33">
        <f t="shared" si="21"/>
        <v>0</v>
      </c>
      <c r="R58" s="13"/>
      <c r="S58" s="11"/>
      <c r="T58" s="14"/>
      <c r="U58" s="22"/>
    </row>
    <row r="59" spans="1:21" s="9" customFormat="1" ht="27" customHeight="1" x14ac:dyDescent="0.2">
      <c r="A59" s="136" t="s">
        <v>94</v>
      </c>
      <c r="B59" s="138"/>
      <c r="C59" s="36" t="s">
        <v>95</v>
      </c>
      <c r="D59" s="47"/>
      <c r="E59" s="48"/>
      <c r="F59" s="48"/>
      <c r="G59" s="48"/>
      <c r="H59" s="48"/>
      <c r="I59" s="39" t="str">
        <f t="shared" si="18"/>
        <v>◄</v>
      </c>
      <c r="J59" s="22"/>
      <c r="K59" s="40">
        <v>1</v>
      </c>
      <c r="L59" s="49">
        <f t="shared" si="22"/>
        <v>0</v>
      </c>
      <c r="M59" s="42">
        <f t="shared" si="19"/>
        <v>1</v>
      </c>
      <c r="N59" s="43">
        <f t="shared" si="23"/>
        <v>0</v>
      </c>
      <c r="O59" s="32"/>
      <c r="P59" s="44">
        <f t="shared" si="20"/>
        <v>0</v>
      </c>
      <c r="Q59" s="33">
        <f t="shared" si="21"/>
        <v>0</v>
      </c>
      <c r="R59" s="13"/>
      <c r="S59" s="11"/>
      <c r="T59" s="14"/>
      <c r="U59" s="22"/>
    </row>
    <row r="60" spans="1:21" s="9" customFormat="1" ht="27" customHeight="1" x14ac:dyDescent="0.25">
      <c r="A60" s="62"/>
      <c r="B60" s="63"/>
      <c r="C60" s="57" t="s">
        <v>96</v>
      </c>
      <c r="D60" s="47"/>
      <c r="E60" s="48"/>
      <c r="F60" s="48"/>
      <c r="G60" s="48"/>
      <c r="H60" s="48"/>
      <c r="I60" s="39" t="str">
        <f t="shared" si="18"/>
        <v>◄</v>
      </c>
      <c r="J60" s="22"/>
      <c r="K60" s="40">
        <v>1</v>
      </c>
      <c r="L60" s="49">
        <f t="shared" si="22"/>
        <v>0</v>
      </c>
      <c r="M60" s="42">
        <f t="shared" si="19"/>
        <v>1</v>
      </c>
      <c r="N60" s="43">
        <f t="shared" si="23"/>
        <v>0</v>
      </c>
      <c r="O60" s="32"/>
      <c r="P60" s="44">
        <f t="shared" si="20"/>
        <v>0</v>
      </c>
      <c r="Q60" s="33">
        <f t="shared" si="21"/>
        <v>0</v>
      </c>
      <c r="R60" s="13"/>
      <c r="S60" s="11"/>
      <c r="T60" s="14"/>
      <c r="U60" s="22"/>
    </row>
    <row r="61" spans="1:21" s="9" customFormat="1" ht="27" customHeight="1" x14ac:dyDescent="0.25">
      <c r="A61" s="64"/>
      <c r="B61" s="65"/>
      <c r="C61" s="36" t="s">
        <v>97</v>
      </c>
      <c r="D61" s="47"/>
      <c r="E61" s="48"/>
      <c r="F61" s="48"/>
      <c r="G61" s="48"/>
      <c r="H61" s="48"/>
      <c r="I61" s="39" t="str">
        <f t="shared" si="18"/>
        <v>◄</v>
      </c>
      <c r="J61" s="22"/>
      <c r="K61" s="40">
        <v>1</v>
      </c>
      <c r="L61" s="49">
        <f t="shared" si="22"/>
        <v>0</v>
      </c>
      <c r="M61" s="42">
        <f t="shared" si="19"/>
        <v>1</v>
      </c>
      <c r="N61" s="43">
        <f t="shared" si="23"/>
        <v>0</v>
      </c>
      <c r="O61" s="32"/>
      <c r="P61" s="44">
        <f t="shared" si="20"/>
        <v>0</v>
      </c>
      <c r="Q61" s="33">
        <f t="shared" si="21"/>
        <v>0</v>
      </c>
      <c r="R61" s="13"/>
      <c r="S61" s="11"/>
      <c r="T61" s="14"/>
      <c r="U61" s="22"/>
    </row>
    <row r="62" spans="1:21" s="9" customFormat="1" ht="27" customHeight="1" x14ac:dyDescent="0.25">
      <c r="A62" s="66"/>
      <c r="B62" s="67"/>
      <c r="C62" s="57" t="s">
        <v>98</v>
      </c>
      <c r="D62" s="47"/>
      <c r="E62" s="48"/>
      <c r="F62" s="48"/>
      <c r="G62" s="48"/>
      <c r="H62" s="48"/>
      <c r="I62" s="39" t="str">
        <f t="shared" si="18"/>
        <v>◄</v>
      </c>
      <c r="J62" s="22"/>
      <c r="K62" s="40">
        <v>1</v>
      </c>
      <c r="L62" s="49">
        <f t="shared" si="22"/>
        <v>0</v>
      </c>
      <c r="M62" s="42">
        <f t="shared" si="19"/>
        <v>1</v>
      </c>
      <c r="N62" s="43">
        <f>(IF(F62&lt;&gt;"",1/3,0)+IF(G62&lt;&gt;"",2/3,0)+IF(H62&lt;&gt;"",1,0))*K$42*20*M62/SUM(M$43:M$62)</f>
        <v>0</v>
      </c>
      <c r="O62" s="32"/>
      <c r="P62" s="44">
        <f t="shared" si="20"/>
        <v>0</v>
      </c>
      <c r="Q62" s="33">
        <f t="shared" si="21"/>
        <v>0</v>
      </c>
      <c r="R62" s="13"/>
      <c r="S62" s="11"/>
      <c r="T62" s="14"/>
      <c r="U62" s="22"/>
    </row>
    <row r="63" spans="1:21" s="9" customFormat="1" x14ac:dyDescent="0.25">
      <c r="A63" s="95"/>
      <c r="B63" s="95"/>
      <c r="D63" s="69" t="s">
        <v>141</v>
      </c>
      <c r="F63" s="125">
        <f>M21/SUM(K22:K27)</f>
        <v>1</v>
      </c>
      <c r="G63" s="125"/>
      <c r="H63" s="125"/>
      <c r="I63" s="125"/>
      <c r="J63" s="86"/>
      <c r="K63" s="3"/>
      <c r="L63" s="96"/>
      <c r="M63" s="10"/>
      <c r="N63" s="11"/>
      <c r="O63" s="12"/>
      <c r="P63" s="12"/>
      <c r="Q63" s="13"/>
      <c r="R63" s="13"/>
      <c r="S63" s="11"/>
      <c r="T63" s="11"/>
      <c r="U63" s="22"/>
    </row>
    <row r="64" spans="1:21" s="9" customFormat="1" ht="12.75" customHeight="1" x14ac:dyDescent="0.25">
      <c r="A64" s="22"/>
      <c r="B64" s="68"/>
      <c r="D64" s="69" t="s">
        <v>99</v>
      </c>
      <c r="F64" s="125">
        <f>M28/SUM(K29:K34)</f>
        <v>1</v>
      </c>
      <c r="G64" s="125"/>
      <c r="H64" s="125"/>
      <c r="I64" s="125"/>
      <c r="J64" s="139"/>
      <c r="K64" s="3"/>
      <c r="L64" s="16"/>
      <c r="M64" s="10"/>
      <c r="N64" s="11"/>
      <c r="O64" s="12"/>
      <c r="P64" s="70"/>
      <c r="Q64" s="13"/>
      <c r="R64" s="13"/>
      <c r="S64" s="71"/>
      <c r="T64" s="11"/>
      <c r="U64" s="22"/>
    </row>
    <row r="65" spans="1:21" s="9" customFormat="1" x14ac:dyDescent="0.25">
      <c r="A65" s="22"/>
      <c r="B65" s="68"/>
      <c r="D65" s="69" t="s">
        <v>100</v>
      </c>
      <c r="F65" s="125">
        <f>M35/SUM(K36:K41)</f>
        <v>1</v>
      </c>
      <c r="G65" s="125"/>
      <c r="H65" s="125"/>
      <c r="I65" s="125"/>
      <c r="J65" s="139"/>
      <c r="K65" s="3"/>
      <c r="L65" s="16"/>
      <c r="M65" s="10"/>
      <c r="N65" s="11"/>
      <c r="O65" s="12"/>
      <c r="P65" s="12"/>
      <c r="Q65" s="13"/>
      <c r="R65" s="13"/>
      <c r="S65" s="71"/>
      <c r="T65" s="11"/>
      <c r="U65" s="22"/>
    </row>
    <row r="66" spans="1:21" s="9" customFormat="1" x14ac:dyDescent="0.25">
      <c r="A66" s="22"/>
      <c r="B66" s="68"/>
      <c r="D66" s="69" t="s">
        <v>102</v>
      </c>
      <c r="F66" s="125">
        <f>M42/SUM(K43:K62)</f>
        <v>1</v>
      </c>
      <c r="G66" s="125"/>
      <c r="H66" s="125"/>
      <c r="I66" s="125"/>
      <c r="J66" s="139"/>
      <c r="K66" s="3"/>
      <c r="L66" s="16"/>
      <c r="M66" s="10"/>
      <c r="N66" s="11"/>
      <c r="O66" s="12"/>
      <c r="P66" s="12"/>
      <c r="Q66" s="13"/>
      <c r="R66" s="13"/>
      <c r="S66" s="71"/>
      <c r="T66" s="11"/>
      <c r="U66" s="22"/>
    </row>
    <row r="67" spans="1:21" s="9" customFormat="1" ht="15.75" x14ac:dyDescent="0.25">
      <c r="A67" s="22"/>
      <c r="B67" s="68"/>
      <c r="D67" s="72" t="s">
        <v>103</v>
      </c>
      <c r="F67" s="118" t="str">
        <f>IF(OR(R21=0,F63&lt;0.75,F64&lt;0.75,F65&lt;0.75,F66&lt;0.75),"!",(L28+L35+L21+L42))</f>
        <v>!</v>
      </c>
      <c r="G67" s="118"/>
      <c r="H67" s="119" t="s">
        <v>104</v>
      </c>
      <c r="I67" s="119"/>
      <c r="J67" s="139"/>
      <c r="K67" s="3"/>
      <c r="L67" s="16"/>
      <c r="M67" s="10"/>
      <c r="N67" s="11"/>
      <c r="O67" s="12"/>
      <c r="P67" s="12"/>
      <c r="Q67" s="13"/>
      <c r="R67" s="13"/>
      <c r="S67" s="71"/>
      <c r="T67" s="11"/>
      <c r="U67" s="22"/>
    </row>
    <row r="68" spans="1:21" s="9" customFormat="1" ht="25.5" x14ac:dyDescent="0.25">
      <c r="A68" s="73"/>
      <c r="B68" s="73"/>
      <c r="C68" s="73"/>
      <c r="D68" s="73"/>
      <c r="E68" s="73"/>
      <c r="F68" s="73"/>
      <c r="G68" s="73"/>
      <c r="H68" s="73"/>
      <c r="I68" s="73"/>
      <c r="J68" s="74"/>
      <c r="K68" s="23" t="s">
        <v>16</v>
      </c>
      <c r="L68" s="24" t="s">
        <v>17</v>
      </c>
      <c r="M68" s="25" t="s">
        <v>18</v>
      </c>
      <c r="N68" s="26" t="s">
        <v>17</v>
      </c>
      <c r="O68" s="12"/>
      <c r="P68" s="12"/>
      <c r="Q68" s="13"/>
      <c r="R68" s="13"/>
      <c r="S68" s="71"/>
      <c r="T68" s="11"/>
      <c r="U68" s="22"/>
    </row>
    <row r="69" spans="1:21" s="9" customFormat="1" ht="15.75" x14ac:dyDescent="0.2">
      <c r="A69" s="68"/>
      <c r="B69" s="126" t="s">
        <v>105</v>
      </c>
      <c r="C69" s="126"/>
      <c r="D69" s="126"/>
      <c r="E69" s="126"/>
      <c r="F69" s="126"/>
      <c r="G69" s="126"/>
      <c r="H69" s="126"/>
      <c r="I69" s="73"/>
      <c r="J69" s="74"/>
      <c r="K69" s="28">
        <v>1</v>
      </c>
      <c r="L69" s="29">
        <f>(SUM(L70:L76))</f>
        <v>0</v>
      </c>
      <c r="M69" s="30">
        <f>SUM(M70:M76)</f>
        <v>13</v>
      </c>
      <c r="N69" s="31">
        <f>SUM(N70:N76)</f>
        <v>0</v>
      </c>
      <c r="O69" s="32"/>
      <c r="P69" s="33"/>
      <c r="Q69" s="34">
        <f>SUM(Q70:Q76)</f>
        <v>0</v>
      </c>
      <c r="R69" s="35">
        <f>IF(Q69=7,1,0)</f>
        <v>0</v>
      </c>
      <c r="S69" s="71"/>
      <c r="T69" s="11"/>
      <c r="U69" s="22"/>
    </row>
    <row r="70" spans="1:21" s="9" customFormat="1" ht="27.75" customHeight="1" x14ac:dyDescent="0.25">
      <c r="A70" s="68"/>
      <c r="B70" s="128" t="s">
        <v>142</v>
      </c>
      <c r="C70" s="128"/>
      <c r="D70" s="38"/>
      <c r="E70" s="38"/>
      <c r="F70" s="38"/>
      <c r="G70" s="38"/>
      <c r="H70" s="38"/>
      <c r="I70" s="75" t="str">
        <f t="shared" ref="I70:I93" si="24">IF(P70&gt;1,"◄",(IF(P70&lt;1,"◄","")))</f>
        <v>◄</v>
      </c>
      <c r="J70" s="22"/>
      <c r="K70" s="40">
        <v>1</v>
      </c>
      <c r="L70" s="49">
        <f>SUM(N70)</f>
        <v>0</v>
      </c>
      <c r="M70" s="42">
        <f t="shared" ref="M70" si="25">IF(D70&lt;&gt;"",0,K70)</f>
        <v>1</v>
      </c>
      <c r="N70" s="43">
        <f>(IF(F70&lt;&gt;"",1/3,0)+IF(G70&lt;&gt;"",2/3,0)+IF(H70&lt;&gt;"",1,0))*K$69*20*M70/SUM(M$70:M$76)</f>
        <v>0</v>
      </c>
      <c r="O70" s="32"/>
      <c r="P70" s="44">
        <f t="shared" ref="P70:P76" si="26">COUNTA(D70:H70)</f>
        <v>0</v>
      </c>
      <c r="Q70" s="33">
        <f t="shared" ref="Q70:Q76" si="27">COUNTBLANK(I70)</f>
        <v>0</v>
      </c>
      <c r="R70" s="13"/>
      <c r="S70" s="11"/>
      <c r="T70" s="14"/>
      <c r="U70" s="22"/>
    </row>
    <row r="71" spans="1:21" s="9" customFormat="1" ht="27.75" customHeight="1" x14ac:dyDescent="0.25">
      <c r="A71" s="68"/>
      <c r="B71" s="129" t="s">
        <v>143</v>
      </c>
      <c r="C71" s="130"/>
      <c r="D71" s="38"/>
      <c r="E71" s="38"/>
      <c r="F71" s="38"/>
      <c r="G71" s="38"/>
      <c r="H71" s="38"/>
      <c r="I71" s="75" t="str">
        <f t="shared" si="24"/>
        <v>◄</v>
      </c>
      <c r="J71" s="22"/>
      <c r="K71" s="40">
        <v>2</v>
      </c>
      <c r="L71" s="49">
        <f t="shared" ref="L71:L74" si="28">SUM(N71)</f>
        <v>0</v>
      </c>
      <c r="M71" s="42">
        <f>IF(D71&lt;&gt;"",0,K71)</f>
        <v>2</v>
      </c>
      <c r="N71" s="43">
        <f t="shared" ref="N71:N76" si="29">(IF(F71&lt;&gt;"",1/3,0)+IF(G71&lt;&gt;"",2/3,0)+IF(H71&lt;&gt;"",1,0))*K$69*20*M71/SUM(M$70:M$76)</f>
        <v>0</v>
      </c>
      <c r="O71" s="32"/>
      <c r="P71" s="44">
        <f t="shared" si="26"/>
        <v>0</v>
      </c>
      <c r="Q71" s="33">
        <f t="shared" si="27"/>
        <v>0</v>
      </c>
      <c r="R71" s="13"/>
      <c r="S71" s="11"/>
      <c r="T71" s="14"/>
      <c r="U71" s="22"/>
    </row>
    <row r="72" spans="1:21" s="9" customFormat="1" ht="27.75" customHeight="1" x14ac:dyDescent="0.25">
      <c r="A72" s="68"/>
      <c r="B72" s="131" t="s">
        <v>144</v>
      </c>
      <c r="C72" s="132"/>
      <c r="D72" s="38"/>
      <c r="E72" s="38"/>
      <c r="F72" s="38"/>
      <c r="G72" s="38"/>
      <c r="H72" s="38"/>
      <c r="I72" s="75" t="str">
        <f t="shared" si="24"/>
        <v>◄</v>
      </c>
      <c r="J72" s="22"/>
      <c r="K72" s="40">
        <v>2</v>
      </c>
      <c r="L72" s="49">
        <f t="shared" si="28"/>
        <v>0</v>
      </c>
      <c r="M72" s="42">
        <f t="shared" ref="M72:M76" si="30">IF(D72&lt;&gt;"",0,K72)</f>
        <v>2</v>
      </c>
      <c r="N72" s="43">
        <f t="shared" si="29"/>
        <v>0</v>
      </c>
      <c r="O72" s="32"/>
      <c r="P72" s="44">
        <f t="shared" si="26"/>
        <v>0</v>
      </c>
      <c r="Q72" s="33">
        <f t="shared" si="27"/>
        <v>0</v>
      </c>
      <c r="R72" s="13"/>
      <c r="S72" s="11"/>
      <c r="T72" s="14"/>
      <c r="U72" s="22"/>
    </row>
    <row r="73" spans="1:21" s="9" customFormat="1" ht="27.75" customHeight="1" x14ac:dyDescent="0.25">
      <c r="A73" s="68"/>
      <c r="B73" s="133" t="s">
        <v>145</v>
      </c>
      <c r="C73" s="133"/>
      <c r="D73" s="38"/>
      <c r="E73" s="38"/>
      <c r="F73" s="38"/>
      <c r="G73" s="38"/>
      <c r="H73" s="38"/>
      <c r="I73" s="75" t="str">
        <f t="shared" si="24"/>
        <v>◄</v>
      </c>
      <c r="J73" s="22"/>
      <c r="K73" s="40">
        <v>2</v>
      </c>
      <c r="L73" s="49">
        <f t="shared" si="28"/>
        <v>0</v>
      </c>
      <c r="M73" s="42">
        <f t="shared" si="30"/>
        <v>2</v>
      </c>
      <c r="N73" s="43">
        <f t="shared" si="29"/>
        <v>0</v>
      </c>
      <c r="O73" s="32"/>
      <c r="P73" s="44">
        <f t="shared" si="26"/>
        <v>0</v>
      </c>
      <c r="Q73" s="33">
        <f t="shared" si="27"/>
        <v>0</v>
      </c>
      <c r="R73" s="13"/>
      <c r="S73" s="11"/>
      <c r="T73" s="14"/>
      <c r="U73" s="22"/>
    </row>
    <row r="74" spans="1:21" s="9" customFormat="1" ht="27.75" customHeight="1" x14ac:dyDescent="0.25">
      <c r="A74" s="68"/>
      <c r="B74" s="128" t="s">
        <v>146</v>
      </c>
      <c r="C74" s="128"/>
      <c r="D74" s="38"/>
      <c r="E74" s="38"/>
      <c r="F74" s="38"/>
      <c r="G74" s="38"/>
      <c r="H74" s="38"/>
      <c r="I74" s="75" t="str">
        <f t="shared" si="24"/>
        <v>◄</v>
      </c>
      <c r="J74" s="22"/>
      <c r="K74" s="40">
        <v>2</v>
      </c>
      <c r="L74" s="49">
        <f t="shared" si="28"/>
        <v>0</v>
      </c>
      <c r="M74" s="42">
        <f t="shared" si="30"/>
        <v>2</v>
      </c>
      <c r="N74" s="43">
        <f t="shared" si="29"/>
        <v>0</v>
      </c>
      <c r="O74" s="32"/>
      <c r="P74" s="44">
        <f t="shared" si="26"/>
        <v>0</v>
      </c>
      <c r="Q74" s="33">
        <f t="shared" si="27"/>
        <v>0</v>
      </c>
      <c r="R74" s="13"/>
      <c r="S74" s="11"/>
      <c r="T74" s="14"/>
      <c r="U74" s="22"/>
    </row>
    <row r="75" spans="1:21" s="9" customFormat="1" ht="27.75" customHeight="1" x14ac:dyDescent="0.25">
      <c r="A75" s="68"/>
      <c r="B75" s="127" t="s">
        <v>147</v>
      </c>
      <c r="C75" s="127"/>
      <c r="D75" s="38"/>
      <c r="E75" s="38"/>
      <c r="F75" s="38"/>
      <c r="G75" s="38"/>
      <c r="H75" s="38"/>
      <c r="I75" s="75" t="str">
        <f t="shared" si="24"/>
        <v>◄</v>
      </c>
      <c r="J75" s="74"/>
      <c r="K75" s="40">
        <v>2</v>
      </c>
      <c r="L75" s="49">
        <f t="shared" ref="L75:L76" si="31">SUM(N75)</f>
        <v>0</v>
      </c>
      <c r="M75" s="42">
        <f t="shared" si="30"/>
        <v>2</v>
      </c>
      <c r="N75" s="43">
        <f t="shared" si="29"/>
        <v>0</v>
      </c>
      <c r="O75" s="32"/>
      <c r="P75" s="44">
        <f t="shared" si="26"/>
        <v>0</v>
      </c>
      <c r="Q75" s="33">
        <f t="shared" si="27"/>
        <v>0</v>
      </c>
      <c r="R75" s="13"/>
      <c r="S75" s="71"/>
      <c r="T75" s="11"/>
      <c r="U75" s="22"/>
    </row>
    <row r="76" spans="1:21" s="9" customFormat="1" ht="27.75" customHeight="1" x14ac:dyDescent="0.25">
      <c r="A76" s="68"/>
      <c r="B76" s="128" t="s">
        <v>148</v>
      </c>
      <c r="C76" s="128"/>
      <c r="D76" s="38"/>
      <c r="E76" s="38"/>
      <c r="F76" s="38"/>
      <c r="G76" s="38"/>
      <c r="H76" s="38"/>
      <c r="I76" s="75" t="str">
        <f t="shared" si="24"/>
        <v>◄</v>
      </c>
      <c r="J76" s="74"/>
      <c r="K76" s="40">
        <v>2</v>
      </c>
      <c r="L76" s="49">
        <f t="shared" si="31"/>
        <v>0</v>
      </c>
      <c r="M76" s="42">
        <f t="shared" si="30"/>
        <v>2</v>
      </c>
      <c r="N76" s="43">
        <f t="shared" si="29"/>
        <v>0</v>
      </c>
      <c r="O76" s="32"/>
      <c r="P76" s="44">
        <f t="shared" si="26"/>
        <v>0</v>
      </c>
      <c r="Q76" s="33">
        <f t="shared" si="27"/>
        <v>0</v>
      </c>
      <c r="R76" s="13"/>
      <c r="S76" s="71"/>
      <c r="T76" s="11"/>
      <c r="U76" s="22"/>
    </row>
    <row r="77" spans="1:21" s="9" customFormat="1" x14ac:dyDescent="0.25">
      <c r="A77" s="68"/>
      <c r="B77" s="73"/>
      <c r="C77" s="73"/>
      <c r="D77" s="69" t="s">
        <v>113</v>
      </c>
      <c r="F77" s="125">
        <f>(M69)/SUM(K70:K76)</f>
        <v>1</v>
      </c>
      <c r="G77" s="125"/>
      <c r="H77" s="125"/>
      <c r="I77" s="125"/>
      <c r="J77" s="74"/>
      <c r="K77" s="76"/>
      <c r="L77" s="77"/>
      <c r="M77" s="42"/>
      <c r="N77" s="43"/>
      <c r="O77" s="32"/>
      <c r="P77" s="44"/>
      <c r="Q77" s="33"/>
      <c r="R77" s="13"/>
      <c r="S77" s="71"/>
      <c r="T77" s="11"/>
      <c r="U77" s="22"/>
    </row>
    <row r="78" spans="1:21" s="9" customFormat="1" ht="25.5" x14ac:dyDescent="0.25">
      <c r="A78" s="68"/>
      <c r="B78" s="73"/>
      <c r="C78" s="73"/>
      <c r="D78" s="72" t="s">
        <v>114</v>
      </c>
      <c r="F78" s="118" t="str">
        <f>IF(OR(R69=0,F77&lt;0.75),"!",(L69))</f>
        <v>!</v>
      </c>
      <c r="G78" s="118"/>
      <c r="H78" s="119" t="s">
        <v>104</v>
      </c>
      <c r="I78" s="119"/>
      <c r="J78" s="74"/>
      <c r="K78" s="23" t="s">
        <v>16</v>
      </c>
      <c r="L78" s="24" t="s">
        <v>17</v>
      </c>
      <c r="M78" s="25" t="s">
        <v>18</v>
      </c>
      <c r="N78" s="26" t="s">
        <v>17</v>
      </c>
      <c r="O78" s="32"/>
      <c r="P78" s="44"/>
      <c r="Q78" s="33"/>
      <c r="R78" s="13"/>
      <c r="S78" s="71"/>
      <c r="T78" s="11"/>
      <c r="U78" s="22"/>
    </row>
    <row r="79" spans="1:21" s="9" customFormat="1" ht="15.75" x14ac:dyDescent="0.2">
      <c r="A79" s="68"/>
      <c r="B79" s="126" t="s">
        <v>115</v>
      </c>
      <c r="C79" s="126"/>
      <c r="D79" s="126"/>
      <c r="E79" s="126"/>
      <c r="F79" s="126"/>
      <c r="G79" s="126"/>
      <c r="H79" s="126"/>
      <c r="I79" s="73"/>
      <c r="J79" s="74"/>
      <c r="K79" s="28">
        <v>1</v>
      </c>
      <c r="L79" s="29">
        <f>(SUM(L80:L86))</f>
        <v>0</v>
      </c>
      <c r="M79" s="30">
        <f>SUM(M80:M86)</f>
        <v>13</v>
      </c>
      <c r="N79" s="31">
        <f>SUM(N80:N86)</f>
        <v>0</v>
      </c>
      <c r="O79" s="32"/>
      <c r="P79" s="33"/>
      <c r="Q79" s="34">
        <f>SUM(Q80:Q86)</f>
        <v>0</v>
      </c>
      <c r="R79" s="35">
        <f>IF(Q79=7,1,0)</f>
        <v>0</v>
      </c>
      <c r="S79" s="71"/>
      <c r="T79" s="11"/>
      <c r="U79" s="22"/>
    </row>
    <row r="80" spans="1:21" s="9" customFormat="1" ht="27.75" customHeight="1" x14ac:dyDescent="0.25">
      <c r="A80" s="68"/>
      <c r="B80" s="124" t="s">
        <v>106</v>
      </c>
      <c r="C80" s="124"/>
      <c r="D80" s="38"/>
      <c r="E80" s="38"/>
      <c r="F80" s="38"/>
      <c r="G80" s="38"/>
      <c r="H80" s="38"/>
      <c r="I80" s="75" t="str">
        <f t="shared" si="24"/>
        <v>◄</v>
      </c>
      <c r="J80" s="74"/>
      <c r="K80" s="40">
        <v>1</v>
      </c>
      <c r="L80" s="49">
        <f>SUM(N80)</f>
        <v>0</v>
      </c>
      <c r="M80" s="42">
        <f t="shared" ref="M80" si="32">IF(D80&lt;&gt;"",0,K80)</f>
        <v>1</v>
      </c>
      <c r="N80" s="43">
        <f>(IF(F80&lt;&gt;"",1/3,0)+IF(G80&lt;&gt;"",2/3,0)+IF(H80&lt;&gt;"",1,0))*K$79*20*M80/SUM(M$80:M$86)</f>
        <v>0</v>
      </c>
      <c r="O80" s="32"/>
      <c r="P80" s="44">
        <f t="shared" ref="P80:P93" si="33">COUNTA(D80:H80)</f>
        <v>0</v>
      </c>
      <c r="Q80" s="33">
        <f t="shared" ref="Q80:Q93" si="34">COUNTBLANK(I80)</f>
        <v>0</v>
      </c>
      <c r="R80" s="13"/>
      <c r="S80" s="71"/>
      <c r="T80" s="11"/>
      <c r="U80" s="22"/>
    </row>
    <row r="81" spans="1:21" s="9" customFormat="1" ht="27.75" customHeight="1" x14ac:dyDescent="0.25">
      <c r="A81" s="68"/>
      <c r="B81" s="123" t="s">
        <v>107</v>
      </c>
      <c r="C81" s="123"/>
      <c r="D81" s="38"/>
      <c r="E81" s="38"/>
      <c r="F81" s="38"/>
      <c r="G81" s="38"/>
      <c r="H81" s="38"/>
      <c r="I81" s="75" t="str">
        <f t="shared" si="24"/>
        <v>◄</v>
      </c>
      <c r="J81" s="74"/>
      <c r="K81" s="40">
        <v>2</v>
      </c>
      <c r="L81" s="49">
        <f t="shared" ref="L81:L86" si="35">SUM(N81)</f>
        <v>0</v>
      </c>
      <c r="M81" s="42">
        <f>IF(D81&lt;&gt;"",0,K81)</f>
        <v>2</v>
      </c>
      <c r="N81" s="43">
        <f t="shared" ref="N81:N86" si="36">(IF(F81&lt;&gt;"",1/3,0)+IF(G81&lt;&gt;"",2/3,0)+IF(H81&lt;&gt;"",1,0))*K$79*20*M81/SUM(M$80:M$86)</f>
        <v>0</v>
      </c>
      <c r="O81" s="32"/>
      <c r="P81" s="44">
        <f t="shared" si="33"/>
        <v>0</v>
      </c>
      <c r="Q81" s="33">
        <f t="shared" si="34"/>
        <v>0</v>
      </c>
      <c r="R81" s="13"/>
      <c r="S81" s="71"/>
      <c r="T81" s="11"/>
      <c r="U81" s="22"/>
    </row>
    <row r="82" spans="1:21" s="9" customFormat="1" ht="27.75" customHeight="1" x14ac:dyDescent="0.25">
      <c r="A82" s="68"/>
      <c r="B82" s="124" t="s">
        <v>108</v>
      </c>
      <c r="C82" s="124"/>
      <c r="D82" s="38"/>
      <c r="E82" s="38"/>
      <c r="F82" s="38"/>
      <c r="G82" s="38"/>
      <c r="H82" s="38"/>
      <c r="I82" s="75" t="str">
        <f t="shared" si="24"/>
        <v>◄</v>
      </c>
      <c r="J82" s="74"/>
      <c r="K82" s="40">
        <v>2</v>
      </c>
      <c r="L82" s="49">
        <f t="shared" si="35"/>
        <v>0</v>
      </c>
      <c r="M82" s="42">
        <f t="shared" ref="M82:M86" si="37">IF(D82&lt;&gt;"",0,K82)</f>
        <v>2</v>
      </c>
      <c r="N82" s="43">
        <f t="shared" si="36"/>
        <v>0</v>
      </c>
      <c r="O82" s="32"/>
      <c r="P82" s="44">
        <f t="shared" si="33"/>
        <v>0</v>
      </c>
      <c r="Q82" s="33">
        <f t="shared" si="34"/>
        <v>0</v>
      </c>
      <c r="R82" s="13"/>
      <c r="S82" s="71"/>
      <c r="T82" s="11"/>
      <c r="U82" s="22"/>
    </row>
    <row r="83" spans="1:21" s="9" customFormat="1" ht="27.75" customHeight="1" x14ac:dyDescent="0.25">
      <c r="A83" s="68"/>
      <c r="B83" s="123" t="s">
        <v>109</v>
      </c>
      <c r="C83" s="123"/>
      <c r="D83" s="38"/>
      <c r="E83" s="38"/>
      <c r="F83" s="38"/>
      <c r="G83" s="38"/>
      <c r="H83" s="38"/>
      <c r="I83" s="75" t="str">
        <f t="shared" si="24"/>
        <v>◄</v>
      </c>
      <c r="J83" s="74"/>
      <c r="K83" s="40">
        <v>2</v>
      </c>
      <c r="L83" s="49">
        <f t="shared" si="35"/>
        <v>0</v>
      </c>
      <c r="M83" s="42">
        <f t="shared" si="37"/>
        <v>2</v>
      </c>
      <c r="N83" s="43">
        <f t="shared" si="36"/>
        <v>0</v>
      </c>
      <c r="O83" s="32"/>
      <c r="P83" s="44">
        <f t="shared" si="33"/>
        <v>0</v>
      </c>
      <c r="Q83" s="33">
        <f t="shared" si="34"/>
        <v>0</v>
      </c>
      <c r="R83" s="13"/>
      <c r="S83" s="71"/>
      <c r="T83" s="11"/>
      <c r="U83" s="22"/>
    </row>
    <row r="84" spans="1:21" s="9" customFormat="1" ht="27.75" customHeight="1" x14ac:dyDescent="0.25">
      <c r="A84" s="68"/>
      <c r="B84" s="124" t="s">
        <v>110</v>
      </c>
      <c r="C84" s="124"/>
      <c r="D84" s="38"/>
      <c r="E84" s="38"/>
      <c r="F84" s="38"/>
      <c r="G84" s="38"/>
      <c r="H84" s="38"/>
      <c r="I84" s="75" t="str">
        <f t="shared" si="24"/>
        <v>◄</v>
      </c>
      <c r="J84" s="74"/>
      <c r="K84" s="40">
        <v>1</v>
      </c>
      <c r="L84" s="49">
        <f t="shared" si="35"/>
        <v>0</v>
      </c>
      <c r="M84" s="42">
        <f t="shared" si="37"/>
        <v>1</v>
      </c>
      <c r="N84" s="43">
        <f t="shared" si="36"/>
        <v>0</v>
      </c>
      <c r="O84" s="32"/>
      <c r="P84" s="44">
        <f t="shared" si="33"/>
        <v>0</v>
      </c>
      <c r="Q84" s="33">
        <f t="shared" si="34"/>
        <v>0</v>
      </c>
      <c r="R84" s="13"/>
      <c r="S84" s="71"/>
      <c r="T84" s="11"/>
      <c r="U84" s="22"/>
    </row>
    <row r="85" spans="1:21" s="9" customFormat="1" ht="27.75" customHeight="1" x14ac:dyDescent="0.25">
      <c r="A85" s="68"/>
      <c r="B85" s="123" t="s">
        <v>111</v>
      </c>
      <c r="C85" s="123"/>
      <c r="D85" s="38"/>
      <c r="E85" s="38"/>
      <c r="F85" s="38"/>
      <c r="G85" s="38"/>
      <c r="H85" s="38"/>
      <c r="I85" s="75" t="str">
        <f t="shared" si="24"/>
        <v>◄</v>
      </c>
      <c r="J85" s="74"/>
      <c r="K85" s="40">
        <v>2</v>
      </c>
      <c r="L85" s="49">
        <f t="shared" si="35"/>
        <v>0</v>
      </c>
      <c r="M85" s="42">
        <f t="shared" si="37"/>
        <v>2</v>
      </c>
      <c r="N85" s="43">
        <f t="shared" si="36"/>
        <v>0</v>
      </c>
      <c r="O85" s="32"/>
      <c r="P85" s="44">
        <f t="shared" si="33"/>
        <v>0</v>
      </c>
      <c r="Q85" s="33">
        <f t="shared" si="34"/>
        <v>0</v>
      </c>
      <c r="R85" s="13"/>
      <c r="S85" s="71"/>
      <c r="T85" s="11"/>
      <c r="U85" s="22"/>
    </row>
    <row r="86" spans="1:21" s="9" customFormat="1" ht="27.75" customHeight="1" x14ac:dyDescent="0.25">
      <c r="A86" s="68"/>
      <c r="B86" s="124" t="s">
        <v>112</v>
      </c>
      <c r="C86" s="124"/>
      <c r="D86" s="38"/>
      <c r="E86" s="38"/>
      <c r="F86" s="38"/>
      <c r="G86" s="38"/>
      <c r="H86" s="38"/>
      <c r="I86" s="75" t="str">
        <f t="shared" si="24"/>
        <v>◄</v>
      </c>
      <c r="J86" s="74"/>
      <c r="K86" s="40">
        <v>3</v>
      </c>
      <c r="L86" s="49">
        <f t="shared" si="35"/>
        <v>0</v>
      </c>
      <c r="M86" s="42">
        <f t="shared" si="37"/>
        <v>3</v>
      </c>
      <c r="N86" s="43">
        <f t="shared" si="36"/>
        <v>0</v>
      </c>
      <c r="O86" s="32"/>
      <c r="P86" s="44">
        <f t="shared" si="33"/>
        <v>0</v>
      </c>
      <c r="Q86" s="33">
        <f t="shared" si="34"/>
        <v>0</v>
      </c>
      <c r="R86" s="13"/>
      <c r="S86" s="71"/>
      <c r="T86" s="11"/>
      <c r="U86" s="22"/>
    </row>
    <row r="87" spans="1:21" s="9" customFormat="1" x14ac:dyDescent="0.25">
      <c r="A87" s="68"/>
      <c r="B87" s="73"/>
      <c r="C87" s="73"/>
      <c r="D87" s="69" t="s">
        <v>113</v>
      </c>
      <c r="F87" s="125">
        <f>(M79)/SUM(K80:K86)</f>
        <v>1</v>
      </c>
      <c r="G87" s="125"/>
      <c r="H87" s="125"/>
      <c r="I87" s="125"/>
      <c r="J87" s="74"/>
      <c r="K87" s="76"/>
      <c r="L87" s="77"/>
      <c r="M87" s="42"/>
      <c r="N87" s="43"/>
      <c r="O87" s="32"/>
      <c r="P87" s="44"/>
      <c r="Q87" s="33"/>
      <c r="R87" s="13"/>
      <c r="S87" s="71"/>
      <c r="T87" s="11"/>
      <c r="U87" s="22"/>
    </row>
    <row r="88" spans="1:21" s="9" customFormat="1" ht="25.5" x14ac:dyDescent="0.25">
      <c r="A88" s="68"/>
      <c r="B88" s="73"/>
      <c r="C88" s="73"/>
      <c r="D88" s="72" t="s">
        <v>114</v>
      </c>
      <c r="F88" s="118" t="str">
        <f>IF(OR(R79=0,F87&lt;0.75),"!",(L79))</f>
        <v>!</v>
      </c>
      <c r="G88" s="118"/>
      <c r="H88" s="119" t="s">
        <v>104</v>
      </c>
      <c r="I88" s="119"/>
      <c r="J88" s="74"/>
      <c r="K88" s="23" t="s">
        <v>16</v>
      </c>
      <c r="L88" s="24" t="s">
        <v>17</v>
      </c>
      <c r="M88" s="25" t="s">
        <v>18</v>
      </c>
      <c r="N88" s="26" t="s">
        <v>17</v>
      </c>
      <c r="O88" s="32"/>
      <c r="P88" s="44"/>
      <c r="Q88" s="33"/>
      <c r="R88" s="13"/>
      <c r="S88" s="71"/>
      <c r="T88" s="11"/>
      <c r="U88" s="22"/>
    </row>
    <row r="89" spans="1:21" s="9" customFormat="1" ht="15.75" x14ac:dyDescent="0.2">
      <c r="A89" s="73"/>
      <c r="B89" s="126" t="s">
        <v>116</v>
      </c>
      <c r="C89" s="126"/>
      <c r="D89" s="126"/>
      <c r="E89" s="126"/>
      <c r="F89" s="126"/>
      <c r="G89" s="126"/>
      <c r="H89" s="126"/>
      <c r="I89" s="73"/>
      <c r="J89" s="74"/>
      <c r="K89" s="28">
        <v>1</v>
      </c>
      <c r="L89" s="29">
        <f>(SUM(L90:L93))</f>
        <v>0</v>
      </c>
      <c r="M89" s="30">
        <f>SUM(M90:M93)</f>
        <v>8</v>
      </c>
      <c r="N89" s="31">
        <f>SUM(N90:N93)</f>
        <v>0</v>
      </c>
      <c r="O89" s="32"/>
      <c r="P89" s="44"/>
      <c r="Q89" s="34">
        <f>SUM(Q90:Q98)</f>
        <v>0</v>
      </c>
      <c r="R89" s="35">
        <f>IF(Q89=4,1,0)</f>
        <v>0</v>
      </c>
      <c r="S89" s="71"/>
      <c r="T89" s="11"/>
      <c r="U89" s="22"/>
    </row>
    <row r="90" spans="1:21" s="9" customFormat="1" ht="27.75" customHeight="1" x14ac:dyDescent="0.25">
      <c r="A90" s="73"/>
      <c r="B90" s="124" t="s">
        <v>117</v>
      </c>
      <c r="C90" s="124"/>
      <c r="D90" s="38"/>
      <c r="E90" s="38"/>
      <c r="F90" s="38"/>
      <c r="G90" s="38"/>
      <c r="H90" s="38"/>
      <c r="I90" s="75" t="str">
        <f t="shared" si="24"/>
        <v>◄</v>
      </c>
      <c r="J90" s="74"/>
      <c r="K90" s="40">
        <v>2</v>
      </c>
      <c r="L90" s="49">
        <f>SUM(N90)</f>
        <v>0</v>
      </c>
      <c r="M90" s="42">
        <f t="shared" ref="M90" si="38">IF(D90&lt;&gt;"",0,K90)</f>
        <v>2</v>
      </c>
      <c r="N90" s="43">
        <f>(IF(F90&lt;&gt;"",1/3,0)+IF(G90&lt;&gt;"",2/3,0)+IF(H90&lt;&gt;"",1,0))*K$89*20*M90/SUM(M$90:M$93)</f>
        <v>0</v>
      </c>
      <c r="O90" s="32"/>
      <c r="P90" s="44">
        <f t="shared" si="33"/>
        <v>0</v>
      </c>
      <c r="Q90" s="33">
        <f t="shared" si="34"/>
        <v>0</v>
      </c>
      <c r="R90" s="13"/>
      <c r="S90" s="71"/>
      <c r="T90" s="11"/>
      <c r="U90" s="22"/>
    </row>
    <row r="91" spans="1:21" s="9" customFormat="1" ht="27.75" customHeight="1" x14ac:dyDescent="0.25">
      <c r="A91" s="73"/>
      <c r="B91" s="123" t="s">
        <v>118</v>
      </c>
      <c r="C91" s="123"/>
      <c r="D91" s="38"/>
      <c r="E91" s="38"/>
      <c r="F91" s="38"/>
      <c r="G91" s="38"/>
      <c r="H91" s="38"/>
      <c r="I91" s="75" t="str">
        <f t="shared" si="24"/>
        <v>◄</v>
      </c>
      <c r="J91" s="74"/>
      <c r="K91" s="40">
        <v>2</v>
      </c>
      <c r="L91" s="49">
        <f t="shared" ref="L91:L93" si="39">SUM(N91)</f>
        <v>0</v>
      </c>
      <c r="M91" s="42">
        <f>IF(D91&lt;&gt;"",0,K91)</f>
        <v>2</v>
      </c>
      <c r="N91" s="43">
        <f t="shared" ref="N91:N93" si="40">(IF(F91&lt;&gt;"",1/3,0)+IF(G91&lt;&gt;"",2/3,0)+IF(H91&lt;&gt;"",1,0))*K$89*20*M91/SUM(M$90:M$93)</f>
        <v>0</v>
      </c>
      <c r="O91" s="32"/>
      <c r="P91" s="44">
        <f t="shared" si="33"/>
        <v>0</v>
      </c>
      <c r="Q91" s="33">
        <f t="shared" si="34"/>
        <v>0</v>
      </c>
      <c r="R91" s="13"/>
      <c r="S91" s="71"/>
      <c r="T91" s="11"/>
      <c r="U91" s="22"/>
    </row>
    <row r="92" spans="1:21" s="9" customFormat="1" ht="27.75" customHeight="1" x14ac:dyDescent="0.25">
      <c r="A92" s="73"/>
      <c r="B92" s="124" t="s">
        <v>119</v>
      </c>
      <c r="C92" s="124"/>
      <c r="D92" s="38"/>
      <c r="E92" s="38"/>
      <c r="F92" s="38"/>
      <c r="G92" s="38"/>
      <c r="H92" s="38"/>
      <c r="I92" s="75" t="str">
        <f t="shared" si="24"/>
        <v>◄</v>
      </c>
      <c r="J92" s="74"/>
      <c r="K92" s="40">
        <v>1</v>
      </c>
      <c r="L92" s="49">
        <f t="shared" si="39"/>
        <v>0</v>
      </c>
      <c r="M92" s="42">
        <f t="shared" ref="M92:M93" si="41">IF(D92&lt;&gt;"",0,K92)</f>
        <v>1</v>
      </c>
      <c r="N92" s="43">
        <f t="shared" si="40"/>
        <v>0</v>
      </c>
      <c r="O92" s="32"/>
      <c r="P92" s="44">
        <f t="shared" si="33"/>
        <v>0</v>
      </c>
      <c r="Q92" s="33">
        <f t="shared" si="34"/>
        <v>0</v>
      </c>
      <c r="R92" s="13"/>
      <c r="S92" s="71"/>
      <c r="T92" s="11"/>
      <c r="U92" s="22"/>
    </row>
    <row r="93" spans="1:21" s="9" customFormat="1" ht="27.75" customHeight="1" x14ac:dyDescent="0.25">
      <c r="A93" s="73"/>
      <c r="B93" s="123" t="s">
        <v>120</v>
      </c>
      <c r="C93" s="123"/>
      <c r="D93" s="38"/>
      <c r="E93" s="38"/>
      <c r="F93" s="38"/>
      <c r="G93" s="38"/>
      <c r="H93" s="38"/>
      <c r="I93" s="75" t="str">
        <f t="shared" si="24"/>
        <v>◄</v>
      </c>
      <c r="J93" s="74"/>
      <c r="K93" s="40">
        <v>3</v>
      </c>
      <c r="L93" s="49">
        <f t="shared" si="39"/>
        <v>0</v>
      </c>
      <c r="M93" s="42">
        <f t="shared" si="41"/>
        <v>3</v>
      </c>
      <c r="N93" s="43">
        <f t="shared" si="40"/>
        <v>0</v>
      </c>
      <c r="O93" s="12"/>
      <c r="P93" s="44">
        <f t="shared" si="33"/>
        <v>0</v>
      </c>
      <c r="Q93" s="33">
        <f t="shared" si="34"/>
        <v>0</v>
      </c>
      <c r="R93" s="13"/>
      <c r="S93" s="71"/>
      <c r="T93" s="11"/>
      <c r="U93" s="22"/>
    </row>
    <row r="94" spans="1:21" s="9" customFormat="1" x14ac:dyDescent="0.25">
      <c r="A94" s="68"/>
      <c r="B94" s="78"/>
      <c r="C94" s="78"/>
      <c r="D94" s="69" t="s">
        <v>113</v>
      </c>
      <c r="F94" s="125">
        <f>(M89)/SUM(K90:K93)</f>
        <v>1</v>
      </c>
      <c r="G94" s="125"/>
      <c r="H94" s="125"/>
      <c r="I94" s="125"/>
      <c r="J94" s="74"/>
      <c r="K94" s="76"/>
      <c r="L94" s="77"/>
      <c r="M94" s="42"/>
      <c r="N94" s="43"/>
      <c r="O94" s="32"/>
      <c r="P94" s="12"/>
      <c r="Q94" s="13"/>
      <c r="R94" s="13"/>
      <c r="S94" s="71"/>
      <c r="T94" s="11"/>
      <c r="U94" s="22"/>
    </row>
    <row r="95" spans="1:21" s="9" customFormat="1" ht="15.75" x14ac:dyDescent="0.25">
      <c r="A95" s="68"/>
      <c r="B95" s="78"/>
      <c r="C95" s="78"/>
      <c r="D95" s="72" t="s">
        <v>114</v>
      </c>
      <c r="F95" s="118" t="str">
        <f>IF(OR(R89=0,F94&lt;0.75),"!",(L89))</f>
        <v>!</v>
      </c>
      <c r="G95" s="118"/>
      <c r="H95" s="119" t="s">
        <v>104</v>
      </c>
      <c r="I95" s="119"/>
      <c r="J95" s="74"/>
      <c r="K95" s="76"/>
      <c r="L95" s="77"/>
      <c r="M95" s="42"/>
      <c r="N95" s="43"/>
      <c r="O95" s="32"/>
      <c r="P95" s="12"/>
      <c r="Q95" s="13"/>
      <c r="R95" s="13"/>
      <c r="S95" s="71"/>
      <c r="T95" s="11"/>
      <c r="U95" s="22"/>
    </row>
    <row r="96" spans="1:21" s="9" customFormat="1" x14ac:dyDescent="0.25">
      <c r="A96" s="73"/>
      <c r="B96" s="73"/>
      <c r="C96" s="73"/>
      <c r="D96" s="73"/>
      <c r="E96" s="73"/>
      <c r="F96" s="73"/>
      <c r="G96" s="73"/>
      <c r="H96" s="73"/>
      <c r="I96" s="73"/>
      <c r="J96" s="74"/>
      <c r="K96" s="3"/>
      <c r="L96" s="11"/>
      <c r="M96" s="10"/>
      <c r="N96" s="11"/>
      <c r="O96" s="12"/>
      <c r="P96" s="12"/>
      <c r="Q96" s="13"/>
      <c r="R96" s="13"/>
      <c r="S96" s="71"/>
      <c r="T96" s="11"/>
      <c r="U96" s="22"/>
    </row>
    <row r="97" spans="1:21" s="9" customFormat="1" ht="15.75" x14ac:dyDescent="0.25">
      <c r="A97" s="22"/>
      <c r="B97" s="68"/>
      <c r="D97" s="72" t="s">
        <v>121</v>
      </c>
      <c r="F97" s="118" t="e">
        <f>(F95+F88+F78+F67)/4</f>
        <v>#VALUE!</v>
      </c>
      <c r="G97" s="118"/>
      <c r="H97" s="119" t="s">
        <v>104</v>
      </c>
      <c r="I97" s="119"/>
      <c r="J97" s="74"/>
      <c r="K97" s="3"/>
      <c r="L97" s="11"/>
      <c r="M97" s="10"/>
      <c r="N97" s="11"/>
      <c r="O97" s="12"/>
      <c r="P97" s="12"/>
      <c r="Q97" s="13"/>
      <c r="R97" s="13"/>
      <c r="S97" s="71"/>
      <c r="T97" s="11"/>
      <c r="U97" s="22"/>
    </row>
    <row r="98" spans="1:21" s="9" customFormat="1" ht="15.75" x14ac:dyDescent="0.25">
      <c r="A98" s="22"/>
      <c r="B98" s="68"/>
      <c r="D98" s="72" t="s">
        <v>122</v>
      </c>
      <c r="F98" s="98"/>
      <c r="G98" s="98"/>
      <c r="H98" s="120" t="s">
        <v>123</v>
      </c>
      <c r="I98" s="120"/>
      <c r="J98" s="74"/>
      <c r="K98" s="3"/>
      <c r="L98" s="11"/>
      <c r="M98" s="10"/>
      <c r="N98" s="11"/>
      <c r="O98" s="12"/>
      <c r="P98" s="12"/>
      <c r="Q98" s="13"/>
      <c r="R98" s="13"/>
      <c r="S98" s="71"/>
      <c r="T98" s="11"/>
      <c r="U98" s="22"/>
    </row>
    <row r="99" spans="1:21" s="9" customFormat="1" x14ac:dyDescent="0.25">
      <c r="A99" s="121" t="s">
        <v>124</v>
      </c>
      <c r="B99" s="121"/>
      <c r="C99" s="121"/>
      <c r="D99" s="121"/>
      <c r="E99" s="121"/>
      <c r="F99" s="121"/>
      <c r="G99" s="121"/>
      <c r="H99" s="121"/>
      <c r="I99" s="121"/>
      <c r="J99" s="74"/>
      <c r="K99" s="3"/>
      <c r="L99" s="11"/>
      <c r="M99" s="10"/>
      <c r="N99" s="11"/>
      <c r="O99" s="12"/>
      <c r="P99" s="12"/>
      <c r="Q99" s="13"/>
      <c r="R99" s="13"/>
      <c r="S99" s="71"/>
      <c r="T99" s="11"/>
      <c r="U99" s="22"/>
    </row>
    <row r="100" spans="1:21" s="9" customFormat="1" x14ac:dyDescent="0.25">
      <c r="A100" s="122" t="s">
        <v>125</v>
      </c>
      <c r="B100" s="122"/>
      <c r="C100" s="122"/>
      <c r="D100" s="122"/>
      <c r="E100" s="122"/>
      <c r="F100" s="122"/>
      <c r="G100" s="122"/>
      <c r="H100" s="122"/>
      <c r="I100" s="122"/>
      <c r="J100" s="74"/>
      <c r="K100" s="3"/>
      <c r="L100" s="11"/>
      <c r="M100" s="10"/>
      <c r="N100" s="11"/>
      <c r="O100" s="12"/>
      <c r="P100" s="12"/>
      <c r="Q100" s="13"/>
      <c r="R100" s="13"/>
      <c r="S100" s="71"/>
      <c r="T100" s="11"/>
      <c r="U100" s="22"/>
    </row>
    <row r="101" spans="1:21" s="9" customFormat="1" ht="13.5" thickBot="1" x14ac:dyDescent="0.3">
      <c r="I101" s="83"/>
      <c r="J101" s="84"/>
      <c r="K101" s="3"/>
      <c r="L101" s="11"/>
      <c r="M101" s="10"/>
      <c r="N101" s="11"/>
      <c r="O101" s="12"/>
      <c r="P101" s="12"/>
      <c r="Q101" s="13"/>
      <c r="R101" s="13"/>
      <c r="S101" s="71"/>
      <c r="T101" s="11"/>
      <c r="U101" s="22"/>
    </row>
    <row r="102" spans="1:21" s="9" customFormat="1" ht="15" customHeight="1" x14ac:dyDescent="0.25">
      <c r="A102" s="103" t="s">
        <v>126</v>
      </c>
      <c r="B102" s="104"/>
      <c r="C102" s="105" t="str">
        <f>(IF(Q64&gt;0,"Attention erreur de saisie ! Voir ci-dessus",""))</f>
        <v/>
      </c>
      <c r="D102" s="105"/>
      <c r="E102" s="105"/>
      <c r="F102" s="105"/>
      <c r="G102" s="105"/>
      <c r="H102" s="106"/>
      <c r="I102" s="85"/>
      <c r="J102" s="86"/>
      <c r="K102" s="3"/>
      <c r="L102" s="11"/>
      <c r="M102" s="10"/>
      <c r="N102" s="11"/>
      <c r="O102" s="12"/>
      <c r="P102" s="12"/>
      <c r="Q102" s="13"/>
      <c r="R102" s="13"/>
      <c r="S102" s="71"/>
      <c r="T102" s="11"/>
      <c r="U102" s="22"/>
    </row>
    <row r="103" spans="1:21" s="9" customFormat="1" ht="125.25" customHeight="1" thickBot="1" x14ac:dyDescent="0.3">
      <c r="A103" s="107"/>
      <c r="B103" s="108"/>
      <c r="C103" s="108"/>
      <c r="D103" s="108"/>
      <c r="E103" s="108"/>
      <c r="F103" s="108"/>
      <c r="G103" s="108"/>
      <c r="H103" s="109"/>
      <c r="I103" s="87"/>
      <c r="J103" s="86"/>
      <c r="K103" s="3"/>
      <c r="L103" s="11"/>
      <c r="M103" s="10"/>
      <c r="N103" s="11"/>
      <c r="O103" s="12"/>
      <c r="P103" s="12"/>
      <c r="Q103" s="13"/>
      <c r="R103" s="13"/>
      <c r="S103" s="71"/>
      <c r="T103" s="11"/>
    </row>
    <row r="104" spans="1:21" s="9" customFormat="1" ht="7.5" customHeight="1" thickBot="1" x14ac:dyDescent="0.3">
      <c r="A104" s="88"/>
      <c r="B104" s="88"/>
      <c r="C104" s="88"/>
      <c r="D104" s="89"/>
      <c r="E104" s="89"/>
      <c r="F104" s="89"/>
      <c r="G104" s="89"/>
      <c r="H104" s="89"/>
      <c r="I104" s="87"/>
      <c r="J104" s="86"/>
      <c r="K104" s="3"/>
      <c r="L104" s="4"/>
      <c r="M104" s="10"/>
      <c r="N104" s="11"/>
      <c r="O104" s="12"/>
      <c r="P104" s="12"/>
      <c r="Q104" s="13"/>
      <c r="R104" s="13"/>
      <c r="S104" s="11"/>
      <c r="T104" s="14"/>
    </row>
    <row r="105" spans="1:21" s="9" customFormat="1" ht="12.75" customHeight="1" x14ac:dyDescent="0.2">
      <c r="A105" s="110" t="s">
        <v>127</v>
      </c>
      <c r="B105" s="111"/>
      <c r="C105" s="90" t="s">
        <v>128</v>
      </c>
      <c r="D105" s="91"/>
      <c r="E105" s="112" t="s">
        <v>129</v>
      </c>
      <c r="F105" s="113"/>
      <c r="G105" s="113"/>
      <c r="H105" s="114"/>
      <c r="I105" s="22"/>
      <c r="J105" s="86"/>
      <c r="K105" s="3"/>
      <c r="L105" s="4"/>
      <c r="M105" s="10"/>
      <c r="N105" s="11"/>
      <c r="O105" s="12"/>
      <c r="P105" s="12"/>
      <c r="Q105" s="13"/>
      <c r="R105" s="13"/>
      <c r="S105" s="11"/>
      <c r="T105" s="14"/>
    </row>
    <row r="106" spans="1:21" s="9" customFormat="1" ht="50.1" customHeight="1" thickBot="1" x14ac:dyDescent="0.3">
      <c r="A106" s="97"/>
      <c r="B106" s="98"/>
      <c r="C106" s="92"/>
      <c r="D106" s="93"/>
      <c r="E106" s="115"/>
      <c r="F106" s="116"/>
      <c r="G106" s="116"/>
      <c r="H106" s="117"/>
      <c r="I106" s="1"/>
      <c r="J106" s="86"/>
      <c r="K106" s="3"/>
      <c r="L106" s="4"/>
      <c r="M106" s="10"/>
      <c r="N106" s="11"/>
      <c r="O106" s="12"/>
      <c r="P106" s="12"/>
      <c r="Q106" s="13"/>
      <c r="R106" s="13"/>
      <c r="S106" s="11"/>
      <c r="T106" s="14"/>
    </row>
    <row r="107" spans="1:21" s="9" customFormat="1" ht="50.1" customHeight="1" x14ac:dyDescent="0.25">
      <c r="A107" s="97"/>
      <c r="B107" s="98"/>
      <c r="C107" s="92"/>
      <c r="D107" s="93"/>
      <c r="E107" s="16"/>
      <c r="F107" s="16"/>
      <c r="G107" s="16"/>
      <c r="H107" s="16"/>
      <c r="I107" s="1"/>
      <c r="J107" s="86"/>
      <c r="K107" s="3"/>
      <c r="L107" s="4"/>
      <c r="M107" s="10"/>
      <c r="N107" s="11"/>
      <c r="O107" s="12"/>
      <c r="P107" s="12"/>
      <c r="Q107" s="13"/>
      <c r="R107" s="13"/>
      <c r="S107" s="11"/>
      <c r="T107" s="14"/>
    </row>
    <row r="108" spans="1:21" s="9" customFormat="1" ht="50.1" customHeight="1" x14ac:dyDescent="0.25">
      <c r="A108" s="97"/>
      <c r="B108" s="98"/>
      <c r="C108" s="92"/>
      <c r="D108" s="93"/>
      <c r="E108" s="16"/>
      <c r="F108" s="16"/>
      <c r="G108" s="16"/>
      <c r="H108" s="16"/>
      <c r="I108" s="1"/>
      <c r="J108" s="86"/>
      <c r="K108" s="3"/>
      <c r="L108" s="4"/>
      <c r="M108" s="10"/>
      <c r="N108" s="11"/>
      <c r="O108" s="12"/>
      <c r="P108" s="12"/>
      <c r="Q108" s="13"/>
      <c r="R108" s="13"/>
      <c r="S108" s="11"/>
      <c r="T108" s="14"/>
    </row>
    <row r="109" spans="1:21" s="9" customFormat="1" ht="50.1" customHeight="1" thickBot="1" x14ac:dyDescent="0.3">
      <c r="A109" s="99"/>
      <c r="B109" s="100"/>
      <c r="C109" s="94"/>
      <c r="D109" s="93"/>
      <c r="E109" s="101">
        <f ca="1">TODAY()</f>
        <v>44209</v>
      </c>
      <c r="F109" s="102"/>
      <c r="G109" s="102"/>
      <c r="H109" s="102"/>
      <c r="I109" s="1"/>
      <c r="J109" s="86"/>
      <c r="K109" s="3"/>
      <c r="L109" s="4"/>
      <c r="M109" s="10"/>
      <c r="N109" s="11"/>
      <c r="O109" s="12"/>
      <c r="P109" s="12"/>
      <c r="Q109" s="13"/>
      <c r="R109" s="13"/>
      <c r="S109" s="11"/>
      <c r="T109" s="14"/>
    </row>
    <row r="110" spans="1:21" s="9" customFormat="1" x14ac:dyDescent="0.25">
      <c r="A110" s="22"/>
      <c r="B110" s="68"/>
      <c r="C110" s="22"/>
      <c r="D110" s="16"/>
      <c r="E110" s="16"/>
      <c r="F110" s="16"/>
      <c r="G110" s="16"/>
      <c r="H110" s="16"/>
      <c r="I110" s="1"/>
      <c r="J110" s="86"/>
      <c r="K110" s="3"/>
      <c r="L110" s="4"/>
      <c r="M110" s="10"/>
      <c r="N110" s="11"/>
      <c r="O110" s="12"/>
      <c r="P110" s="12"/>
      <c r="Q110" s="13"/>
      <c r="R110" s="13"/>
      <c r="S110" s="11"/>
      <c r="T110" s="14"/>
    </row>
    <row r="111" spans="1:21" s="9" customFormat="1" x14ac:dyDescent="0.25">
      <c r="A111" s="22"/>
      <c r="B111" s="68"/>
      <c r="C111" s="22"/>
      <c r="D111" s="16"/>
      <c r="E111" s="16"/>
      <c r="F111" s="16"/>
      <c r="G111" s="16"/>
      <c r="H111" s="16"/>
      <c r="I111" s="1"/>
      <c r="J111" s="86"/>
      <c r="K111" s="3"/>
      <c r="L111" s="4"/>
      <c r="M111" s="10"/>
      <c r="N111" s="11"/>
      <c r="O111" s="12"/>
      <c r="P111" s="12"/>
      <c r="Q111" s="13"/>
      <c r="R111" s="13"/>
      <c r="S111" s="11"/>
      <c r="T111" s="14"/>
    </row>
    <row r="112" spans="1:21" s="9" customFormat="1" x14ac:dyDescent="0.25">
      <c r="A112" s="22"/>
      <c r="B112" s="68"/>
      <c r="C112" s="22"/>
      <c r="D112" s="16"/>
      <c r="E112" s="16"/>
      <c r="F112" s="16"/>
      <c r="G112" s="16"/>
      <c r="H112" s="16"/>
      <c r="I112" s="1"/>
      <c r="J112" s="86"/>
      <c r="K112" s="3"/>
      <c r="L112" s="4"/>
      <c r="M112" s="10"/>
      <c r="N112" s="11"/>
      <c r="O112" s="12"/>
      <c r="P112" s="12"/>
      <c r="Q112" s="13"/>
      <c r="R112" s="13"/>
      <c r="S112" s="11"/>
      <c r="T112" s="14"/>
    </row>
    <row r="113" spans="13:20" x14ac:dyDescent="0.25">
      <c r="M113" s="10"/>
      <c r="N113" s="11"/>
      <c r="O113" s="12"/>
      <c r="P113" s="12"/>
      <c r="Q113" s="13"/>
      <c r="R113" s="13"/>
      <c r="S113" s="11"/>
      <c r="T113" s="14"/>
    </row>
    <row r="114" spans="13:20" x14ac:dyDescent="0.25">
      <c r="M114" s="10"/>
      <c r="N114" s="11"/>
      <c r="O114" s="12"/>
      <c r="P114" s="12"/>
      <c r="Q114" s="13"/>
      <c r="R114" s="13"/>
      <c r="S114" s="11"/>
      <c r="T114" s="14"/>
    </row>
    <row r="115" spans="13:20" x14ac:dyDescent="0.25">
      <c r="M115" s="10"/>
      <c r="N115" s="11"/>
      <c r="O115" s="12"/>
      <c r="P115" s="12"/>
      <c r="Q115" s="13"/>
      <c r="R115" s="13"/>
      <c r="S115" s="11"/>
      <c r="T115" s="14"/>
    </row>
    <row r="116" spans="13:20" x14ac:dyDescent="0.25">
      <c r="M116" s="10"/>
      <c r="N116" s="11"/>
      <c r="O116" s="12"/>
      <c r="P116" s="12"/>
      <c r="Q116" s="13"/>
      <c r="R116" s="13"/>
      <c r="S116" s="11"/>
      <c r="T116" s="14"/>
    </row>
    <row r="117" spans="13:20" x14ac:dyDescent="0.25">
      <c r="M117" s="10"/>
      <c r="N117" s="11"/>
      <c r="O117" s="12"/>
      <c r="P117" s="12"/>
      <c r="Q117" s="13"/>
      <c r="R117" s="13"/>
      <c r="S117" s="11"/>
      <c r="T117" s="14"/>
    </row>
    <row r="118" spans="13:20" x14ac:dyDescent="0.25">
      <c r="M118" s="10"/>
      <c r="N118" s="11"/>
      <c r="O118" s="12"/>
      <c r="P118" s="12"/>
      <c r="Q118" s="13"/>
      <c r="R118" s="13"/>
      <c r="S118" s="11"/>
      <c r="T118" s="14"/>
    </row>
    <row r="119" spans="13:20" x14ac:dyDescent="0.25">
      <c r="M119" s="10"/>
      <c r="N119" s="11"/>
      <c r="O119" s="12"/>
      <c r="P119" s="12"/>
      <c r="Q119" s="13"/>
      <c r="R119" s="13"/>
      <c r="S119" s="11"/>
      <c r="T119" s="14"/>
    </row>
    <row r="120" spans="13:20" x14ac:dyDescent="0.25">
      <c r="M120" s="10"/>
      <c r="N120" s="11"/>
      <c r="O120" s="12"/>
      <c r="P120" s="12"/>
      <c r="Q120" s="13"/>
      <c r="R120" s="13"/>
      <c r="S120" s="11"/>
      <c r="T120" s="14"/>
    </row>
    <row r="121" spans="13:20" x14ac:dyDescent="0.25">
      <c r="M121" s="10"/>
      <c r="N121" s="11"/>
      <c r="O121" s="12"/>
      <c r="P121" s="12"/>
      <c r="Q121" s="13"/>
      <c r="R121" s="13"/>
      <c r="S121" s="11"/>
      <c r="T121" s="14"/>
    </row>
    <row r="122" spans="13:20" x14ac:dyDescent="0.25">
      <c r="M122" s="10"/>
      <c r="N122" s="11"/>
      <c r="O122" s="12"/>
      <c r="P122" s="12"/>
      <c r="Q122" s="13"/>
      <c r="R122" s="13"/>
      <c r="S122" s="11"/>
      <c r="T122" s="14"/>
    </row>
    <row r="123" spans="13:20" x14ac:dyDescent="0.25">
      <c r="M123" s="10"/>
      <c r="N123" s="11"/>
      <c r="O123" s="12"/>
      <c r="P123" s="12"/>
      <c r="Q123" s="13"/>
      <c r="R123" s="13"/>
      <c r="S123" s="11"/>
      <c r="T123" s="14"/>
    </row>
    <row r="124" spans="13:20" x14ac:dyDescent="0.25">
      <c r="M124" s="10"/>
      <c r="N124" s="11"/>
      <c r="O124" s="12"/>
      <c r="P124" s="12"/>
      <c r="Q124" s="13"/>
      <c r="R124" s="13"/>
      <c r="S124" s="11"/>
      <c r="T124" s="14"/>
    </row>
    <row r="125" spans="13:20" x14ac:dyDescent="0.25">
      <c r="M125" s="10"/>
      <c r="N125" s="11"/>
      <c r="O125" s="12"/>
      <c r="P125" s="12"/>
      <c r="Q125" s="13"/>
      <c r="R125" s="13"/>
      <c r="S125" s="11"/>
      <c r="T125" s="14"/>
    </row>
    <row r="126" spans="13:20" x14ac:dyDescent="0.25">
      <c r="M126" s="10"/>
      <c r="N126" s="11"/>
      <c r="O126" s="12"/>
      <c r="P126" s="12"/>
      <c r="Q126" s="13"/>
      <c r="R126" s="13"/>
      <c r="S126" s="11"/>
      <c r="T126" s="14"/>
    </row>
    <row r="127" spans="13:20" x14ac:dyDescent="0.25">
      <c r="M127" s="10"/>
      <c r="N127" s="11"/>
      <c r="O127" s="12"/>
      <c r="P127" s="12"/>
      <c r="Q127" s="13"/>
      <c r="R127" s="13"/>
      <c r="S127" s="11"/>
      <c r="T127" s="14"/>
    </row>
    <row r="128" spans="13:20" x14ac:dyDescent="0.25">
      <c r="M128" s="10"/>
      <c r="N128" s="11"/>
      <c r="O128" s="12"/>
      <c r="P128" s="12"/>
      <c r="Q128" s="13"/>
      <c r="R128" s="13"/>
      <c r="S128" s="11"/>
      <c r="T128" s="14"/>
    </row>
    <row r="129" spans="13:20" x14ac:dyDescent="0.25">
      <c r="M129" s="10"/>
      <c r="N129" s="11"/>
      <c r="O129" s="12"/>
      <c r="P129" s="12"/>
      <c r="Q129" s="13"/>
      <c r="R129" s="13"/>
      <c r="S129" s="11"/>
      <c r="T129" s="14"/>
    </row>
    <row r="130" spans="13:20" x14ac:dyDescent="0.25">
      <c r="M130" s="10"/>
      <c r="N130" s="11"/>
      <c r="O130" s="12"/>
      <c r="P130" s="12"/>
      <c r="Q130" s="13"/>
      <c r="R130" s="13"/>
      <c r="S130" s="11"/>
      <c r="T130" s="14"/>
    </row>
    <row r="131" spans="13:20" x14ac:dyDescent="0.25">
      <c r="M131" s="10"/>
      <c r="N131" s="11"/>
      <c r="O131" s="12"/>
      <c r="P131" s="12"/>
      <c r="Q131" s="13"/>
      <c r="R131" s="13"/>
      <c r="S131" s="11"/>
      <c r="T131" s="14"/>
    </row>
    <row r="132" spans="13:20" x14ac:dyDescent="0.25">
      <c r="M132" s="10"/>
      <c r="N132" s="11"/>
      <c r="O132" s="12"/>
      <c r="P132" s="12"/>
      <c r="Q132" s="13"/>
      <c r="R132" s="13"/>
      <c r="S132" s="11"/>
      <c r="T132" s="14"/>
    </row>
    <row r="133" spans="13:20" x14ac:dyDescent="0.25">
      <c r="M133" s="10"/>
      <c r="N133" s="11"/>
      <c r="O133" s="12"/>
      <c r="P133" s="12"/>
      <c r="Q133" s="13"/>
      <c r="R133" s="13"/>
      <c r="S133" s="11"/>
      <c r="T133" s="14"/>
    </row>
    <row r="134" spans="13:20" x14ac:dyDescent="0.25">
      <c r="M134" s="10"/>
      <c r="N134" s="11"/>
      <c r="O134" s="12"/>
      <c r="P134" s="12"/>
      <c r="Q134" s="13"/>
      <c r="R134" s="13"/>
      <c r="S134" s="11"/>
      <c r="T134" s="14"/>
    </row>
    <row r="135" spans="13:20" x14ac:dyDescent="0.25">
      <c r="M135" s="10"/>
      <c r="N135" s="11"/>
      <c r="O135" s="12"/>
      <c r="P135" s="12"/>
      <c r="Q135" s="13"/>
      <c r="R135" s="13"/>
      <c r="S135" s="11"/>
      <c r="T135" s="14"/>
    </row>
    <row r="136" spans="13:20" x14ac:dyDescent="0.25">
      <c r="M136" s="10"/>
      <c r="N136" s="11"/>
      <c r="O136" s="12"/>
      <c r="P136" s="12"/>
      <c r="Q136" s="13"/>
      <c r="R136" s="13"/>
      <c r="S136" s="11"/>
      <c r="T136" s="14"/>
    </row>
    <row r="137" spans="13:20" x14ac:dyDescent="0.25">
      <c r="M137" s="10"/>
      <c r="N137" s="11"/>
      <c r="O137" s="12"/>
      <c r="P137" s="12"/>
      <c r="Q137" s="13"/>
      <c r="R137" s="13"/>
      <c r="S137" s="11"/>
      <c r="T137" s="14"/>
    </row>
    <row r="138" spans="13:20" x14ac:dyDescent="0.25">
      <c r="M138" s="10"/>
      <c r="N138" s="11"/>
      <c r="O138" s="12"/>
      <c r="P138" s="12"/>
      <c r="Q138" s="13"/>
      <c r="R138" s="13"/>
      <c r="S138" s="11"/>
      <c r="T138" s="14"/>
    </row>
    <row r="139" spans="13:20" x14ac:dyDescent="0.25">
      <c r="M139" s="10"/>
      <c r="N139" s="11"/>
      <c r="O139" s="12"/>
      <c r="P139" s="12"/>
      <c r="Q139" s="13"/>
      <c r="R139" s="13"/>
      <c r="S139" s="11"/>
      <c r="T139" s="14"/>
    </row>
    <row r="140" spans="13:20" x14ac:dyDescent="0.25">
      <c r="M140" s="10"/>
      <c r="N140" s="11"/>
      <c r="O140" s="12"/>
      <c r="P140" s="12"/>
      <c r="Q140" s="13"/>
      <c r="R140" s="13"/>
      <c r="S140" s="11"/>
      <c r="T140" s="14"/>
    </row>
    <row r="141" spans="13:20" x14ac:dyDescent="0.25">
      <c r="M141" s="10"/>
      <c r="N141" s="11"/>
      <c r="O141" s="12"/>
      <c r="P141" s="12"/>
      <c r="Q141" s="13"/>
      <c r="R141" s="13"/>
      <c r="S141" s="11"/>
      <c r="T141" s="14"/>
    </row>
    <row r="142" spans="13:20" x14ac:dyDescent="0.25">
      <c r="M142" s="10"/>
      <c r="N142" s="11"/>
      <c r="O142" s="12"/>
      <c r="P142" s="12"/>
      <c r="Q142" s="13"/>
      <c r="R142" s="13"/>
      <c r="S142" s="11"/>
      <c r="T142" s="14"/>
    </row>
    <row r="143" spans="13:20" x14ac:dyDescent="0.25">
      <c r="M143" s="10"/>
      <c r="N143" s="11"/>
      <c r="O143" s="12"/>
      <c r="P143" s="12"/>
      <c r="Q143" s="13"/>
      <c r="R143" s="13"/>
      <c r="S143" s="11"/>
      <c r="T143" s="14"/>
    </row>
    <row r="144" spans="13:20" x14ac:dyDescent="0.25">
      <c r="M144" s="10"/>
      <c r="N144" s="11"/>
      <c r="O144" s="12"/>
      <c r="P144" s="12"/>
      <c r="Q144" s="13"/>
      <c r="R144" s="13"/>
      <c r="S144" s="11"/>
      <c r="T144" s="14"/>
    </row>
    <row r="145" spans="13:20" x14ac:dyDescent="0.25">
      <c r="M145" s="10"/>
      <c r="N145" s="11"/>
      <c r="O145" s="12"/>
      <c r="P145" s="12"/>
      <c r="Q145" s="13"/>
      <c r="R145" s="13"/>
      <c r="S145" s="11"/>
      <c r="T145" s="14"/>
    </row>
    <row r="146" spans="13:20" x14ac:dyDescent="0.25">
      <c r="M146" s="10"/>
      <c r="N146" s="11"/>
      <c r="O146" s="12"/>
      <c r="P146" s="12"/>
      <c r="Q146" s="13"/>
      <c r="R146" s="13"/>
      <c r="S146" s="11"/>
      <c r="T146" s="14"/>
    </row>
    <row r="147" spans="13:20" x14ac:dyDescent="0.25">
      <c r="M147" s="10"/>
      <c r="N147" s="11"/>
      <c r="O147" s="12"/>
      <c r="P147" s="12"/>
      <c r="Q147" s="13"/>
      <c r="R147" s="13"/>
      <c r="S147" s="11"/>
      <c r="T147" s="14"/>
    </row>
    <row r="148" spans="13:20" x14ac:dyDescent="0.25">
      <c r="M148" s="10"/>
      <c r="N148" s="11"/>
      <c r="O148" s="12"/>
      <c r="P148" s="12"/>
      <c r="Q148" s="13"/>
      <c r="R148" s="13"/>
      <c r="S148" s="11"/>
      <c r="T148" s="14"/>
    </row>
    <row r="149" spans="13:20" x14ac:dyDescent="0.25">
      <c r="M149" s="10"/>
      <c r="N149" s="11"/>
      <c r="O149" s="12"/>
      <c r="P149" s="12"/>
      <c r="Q149" s="13"/>
      <c r="R149" s="13"/>
      <c r="S149" s="11"/>
      <c r="T149" s="14"/>
    </row>
    <row r="150" spans="13:20" x14ac:dyDescent="0.25">
      <c r="M150" s="10"/>
      <c r="N150" s="11"/>
      <c r="O150" s="12"/>
      <c r="P150" s="12"/>
      <c r="Q150" s="13"/>
      <c r="R150" s="13"/>
      <c r="S150" s="11"/>
      <c r="T150" s="14"/>
    </row>
  </sheetData>
  <mergeCells count="190">
    <mergeCell ref="A1:H1"/>
    <mergeCell ref="A2:B2"/>
    <mergeCell ref="C2:H2"/>
    <mergeCell ref="A3:B3"/>
    <mergeCell ref="C3:H3"/>
    <mergeCell ref="A4:B4"/>
    <mergeCell ref="C4:H4"/>
    <mergeCell ref="A8:B8"/>
    <mergeCell ref="C8:H8"/>
    <mergeCell ref="A9:B9"/>
    <mergeCell ref="C9:H9"/>
    <mergeCell ref="A10:H10"/>
    <mergeCell ref="A11:H11"/>
    <mergeCell ref="A5:B5"/>
    <mergeCell ref="C5:H5"/>
    <mergeCell ref="A6:B6"/>
    <mergeCell ref="C6:H6"/>
    <mergeCell ref="A7:B7"/>
    <mergeCell ref="C7:H7"/>
    <mergeCell ref="A12:H18"/>
    <mergeCell ref="J19:K19"/>
    <mergeCell ref="A20:B20"/>
    <mergeCell ref="A21:H21"/>
    <mergeCell ref="A22:B22"/>
    <mergeCell ref="C22:C23"/>
    <mergeCell ref="D22:D23"/>
    <mergeCell ref="E22:E23"/>
    <mergeCell ref="F22:F23"/>
    <mergeCell ref="G22:G23"/>
    <mergeCell ref="P22:P23"/>
    <mergeCell ref="Q22:Q23"/>
    <mergeCell ref="A23:B23"/>
    <mergeCell ref="A24:B24"/>
    <mergeCell ref="C24:C25"/>
    <mergeCell ref="D24:D25"/>
    <mergeCell ref="E24:E25"/>
    <mergeCell ref="F24:F25"/>
    <mergeCell ref="G24:G25"/>
    <mergeCell ref="H24:H25"/>
    <mergeCell ref="H22:H23"/>
    <mergeCell ref="I22:I23"/>
    <mergeCell ref="K22:K23"/>
    <mergeCell ref="L22:L23"/>
    <mergeCell ref="M22:M23"/>
    <mergeCell ref="N22:N23"/>
    <mergeCell ref="N26:N27"/>
    <mergeCell ref="P26:P27"/>
    <mergeCell ref="Q26:Q27"/>
    <mergeCell ref="Q24:Q25"/>
    <mergeCell ref="A25:B25"/>
    <mergeCell ref="A26:B26"/>
    <mergeCell ref="C26:C27"/>
    <mergeCell ref="D26:D27"/>
    <mergeCell ref="E26:E27"/>
    <mergeCell ref="F26:F27"/>
    <mergeCell ref="G26:G27"/>
    <mergeCell ref="H26:H27"/>
    <mergeCell ref="I26:I27"/>
    <mergeCell ref="I24:I25"/>
    <mergeCell ref="K24:K25"/>
    <mergeCell ref="L24:L25"/>
    <mergeCell ref="M24:M25"/>
    <mergeCell ref="N24:N25"/>
    <mergeCell ref="P24:P25"/>
    <mergeCell ref="A27:B27"/>
    <mergeCell ref="A28:H28"/>
    <mergeCell ref="A29:B29"/>
    <mergeCell ref="A30:B30"/>
    <mergeCell ref="A31:B32"/>
    <mergeCell ref="A33:B33"/>
    <mergeCell ref="K26:K27"/>
    <mergeCell ref="L26:L27"/>
    <mergeCell ref="M26:M27"/>
    <mergeCell ref="A34:B34"/>
    <mergeCell ref="A50:B50"/>
    <mergeCell ref="E47:E50"/>
    <mergeCell ref="A35:H35"/>
    <mergeCell ref="A36:B36"/>
    <mergeCell ref="A37:B37"/>
    <mergeCell ref="C37:C38"/>
    <mergeCell ref="D37:D38"/>
    <mergeCell ref="E37:E38"/>
    <mergeCell ref="F37:F38"/>
    <mergeCell ref="G37:G38"/>
    <mergeCell ref="H37:H38"/>
    <mergeCell ref="E52:E53"/>
    <mergeCell ref="F52:F53"/>
    <mergeCell ref="A43:B43"/>
    <mergeCell ref="A44:B44"/>
    <mergeCell ref="A45:B45"/>
    <mergeCell ref="A46:B46"/>
    <mergeCell ref="A47:B47"/>
    <mergeCell ref="D47:D50"/>
    <mergeCell ref="Q37:Q38"/>
    <mergeCell ref="A38:B38"/>
    <mergeCell ref="A39:B39"/>
    <mergeCell ref="A40:B40"/>
    <mergeCell ref="A41:B41"/>
    <mergeCell ref="A42:H42"/>
    <mergeCell ref="I37:I38"/>
    <mergeCell ref="K37:K38"/>
    <mergeCell ref="L37:L38"/>
    <mergeCell ref="M37:M38"/>
    <mergeCell ref="N37:N38"/>
    <mergeCell ref="P37:P38"/>
    <mergeCell ref="P47:P50"/>
    <mergeCell ref="Q47:Q50"/>
    <mergeCell ref="A48:B48"/>
    <mergeCell ref="A49:B49"/>
    <mergeCell ref="L47:L50"/>
    <mergeCell ref="M47:M50"/>
    <mergeCell ref="N47:N50"/>
    <mergeCell ref="N52:N53"/>
    <mergeCell ref="P52:P53"/>
    <mergeCell ref="Q52:Q53"/>
    <mergeCell ref="A53:B53"/>
    <mergeCell ref="A54:B55"/>
    <mergeCell ref="A56:B56"/>
    <mergeCell ref="G52:G53"/>
    <mergeCell ref="H52:H53"/>
    <mergeCell ref="I52:I53"/>
    <mergeCell ref="K52:K53"/>
    <mergeCell ref="L52:L53"/>
    <mergeCell ref="M52:M53"/>
    <mergeCell ref="F47:F50"/>
    <mergeCell ref="G47:G50"/>
    <mergeCell ref="H47:H50"/>
    <mergeCell ref="I47:I50"/>
    <mergeCell ref="K47:K50"/>
    <mergeCell ref="A51:B51"/>
    <mergeCell ref="A52:B52"/>
    <mergeCell ref="C52:C53"/>
    <mergeCell ref="D52:D53"/>
    <mergeCell ref="A57:B57"/>
    <mergeCell ref="A58:B58"/>
    <mergeCell ref="A59:B59"/>
    <mergeCell ref="F63:I63"/>
    <mergeCell ref="F64:I64"/>
    <mergeCell ref="J64:J67"/>
    <mergeCell ref="F65:I65"/>
    <mergeCell ref="F66:I66"/>
    <mergeCell ref="F67:G67"/>
    <mergeCell ref="H67:I67"/>
    <mergeCell ref="B75:C75"/>
    <mergeCell ref="B76:C76"/>
    <mergeCell ref="F77:I77"/>
    <mergeCell ref="F78:G78"/>
    <mergeCell ref="H78:I78"/>
    <mergeCell ref="B79:H79"/>
    <mergeCell ref="B69:H69"/>
    <mergeCell ref="B70:C70"/>
    <mergeCell ref="B71:C71"/>
    <mergeCell ref="B72:C72"/>
    <mergeCell ref="B73:C73"/>
    <mergeCell ref="B74:C74"/>
    <mergeCell ref="B86:C86"/>
    <mergeCell ref="F87:I87"/>
    <mergeCell ref="F88:G88"/>
    <mergeCell ref="H88:I88"/>
    <mergeCell ref="B89:H89"/>
    <mergeCell ref="B90:C90"/>
    <mergeCell ref="B80:C80"/>
    <mergeCell ref="B81:C81"/>
    <mergeCell ref="B82:C82"/>
    <mergeCell ref="B83:C83"/>
    <mergeCell ref="B84:C84"/>
    <mergeCell ref="B85:C85"/>
    <mergeCell ref="F97:G97"/>
    <mergeCell ref="H97:I97"/>
    <mergeCell ref="F98:G98"/>
    <mergeCell ref="H98:I98"/>
    <mergeCell ref="A99:I99"/>
    <mergeCell ref="A100:I100"/>
    <mergeCell ref="B91:C91"/>
    <mergeCell ref="B92:C92"/>
    <mergeCell ref="B93:C93"/>
    <mergeCell ref="F94:I94"/>
    <mergeCell ref="F95:G95"/>
    <mergeCell ref="H95:I95"/>
    <mergeCell ref="A107:B107"/>
    <mergeCell ref="A108:B108"/>
    <mergeCell ref="A109:B109"/>
    <mergeCell ref="E109:H109"/>
    <mergeCell ref="A102:B102"/>
    <mergeCell ref="C102:H102"/>
    <mergeCell ref="A103:H103"/>
    <mergeCell ref="A105:B105"/>
    <mergeCell ref="E105:H105"/>
    <mergeCell ref="A106:B106"/>
    <mergeCell ref="E106:H106"/>
  </mergeCells>
  <conditionalFormatting sqref="E106 A103 A106:A109 F98 C8:C9 A12">
    <cfRule type="cellIs" dxfId="1" priority="2" stopIfTrue="1" operator="equal">
      <formula>$D$16</formula>
    </cfRule>
  </conditionalFormatting>
  <conditionalFormatting sqref="F87 F77 F94 F63:F66">
    <cfRule type="cellIs" dxfId="0" priority="1" stopIfTrue="1" operator="lessThan">
      <formula>0.75</formula>
    </cfRule>
  </conditionalFormatting>
  <printOptions horizontalCentered="1" verticalCentered="1"/>
  <pageMargins left="0.27559055118110237" right="0.19685039370078741" top="0.15" bottom="0.12" header="0.15748031496062992" footer="0.12"/>
  <pageSetup paperSize="8" scale="76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BTS E62M</vt:lpstr>
      <vt:lpstr>BTS E62D</vt:lpstr>
      <vt:lpstr>Feuil1</vt:lpstr>
      <vt:lpstr>Feuil2</vt:lpstr>
      <vt:lpstr>Feuil3</vt:lpstr>
      <vt:lpstr>'BTS E62D'!Zone_d_impression</vt:lpstr>
      <vt:lpstr>'BTS E62M'!Zone_d_impression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fbacon</dc:creator>
  <cp:lastModifiedBy>Nadine Delannoy</cp:lastModifiedBy>
  <dcterms:created xsi:type="dcterms:W3CDTF">2015-02-08T11:13:16Z</dcterms:created>
  <dcterms:modified xsi:type="dcterms:W3CDTF">2021-01-13T13:54:37Z</dcterms:modified>
</cp:coreProperties>
</file>