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lavabre\Documents\2022-2023\BTS FED\Circulaire nationale\2023\"/>
    </mc:Choice>
  </mc:AlternateContent>
  <bookViews>
    <workbookView xWindow="0" yWindow="0" windowWidth="28800" windowHeight="11700"/>
  </bookViews>
  <sheets>
    <sheet name="Elaboration U5" sheetId="1" r:id="rId1"/>
    <sheet name="Grille U5" sheetId="2" r:id="rId2"/>
  </sheets>
  <calcPr calcId="162913" concurrentCalc="0"/>
</workbook>
</file>

<file path=xl/calcChain.xml><?xml version="1.0" encoding="utf-8"?>
<calcChain xmlns="http://schemas.openxmlformats.org/spreadsheetml/2006/main">
  <c r="M18" i="2" l="1"/>
  <c r="M19" i="2"/>
  <c r="M20" i="2"/>
  <c r="M21" i="2"/>
  <c r="H17" i="2"/>
  <c r="M9" i="2"/>
  <c r="M10" i="2"/>
  <c r="M11" i="2"/>
  <c r="M12" i="2"/>
  <c r="M13" i="2"/>
  <c r="M14" i="2"/>
  <c r="M15" i="2"/>
  <c r="M16" i="2"/>
  <c r="H8" i="2"/>
  <c r="M6" i="2"/>
  <c r="M5" i="2"/>
  <c r="M4" i="2"/>
  <c r="M7" i="2"/>
  <c r="H3" i="2"/>
  <c r="I22" i="2"/>
  <c r="N19" i="2"/>
  <c r="N20" i="2"/>
  <c r="N21" i="2"/>
  <c r="N18" i="2"/>
  <c r="N5" i="2"/>
  <c r="N6" i="2"/>
  <c r="N7" i="2"/>
  <c r="N4" i="2"/>
  <c r="N11" i="2"/>
  <c r="N12" i="2"/>
  <c r="N13" i="2"/>
  <c r="N14" i="2"/>
  <c r="N15" i="2"/>
  <c r="N16" i="2"/>
  <c r="L5" i="2"/>
  <c r="L6" i="2"/>
  <c r="L7" i="2"/>
  <c r="L19" i="2"/>
  <c r="L20" i="2"/>
  <c r="L21" i="2"/>
  <c r="L18" i="2"/>
  <c r="L4" i="2"/>
  <c r="L11" i="2"/>
  <c r="L12" i="2"/>
  <c r="L13" i="2"/>
  <c r="L14" i="2"/>
  <c r="L15" i="2"/>
  <c r="L16" i="2"/>
  <c r="Q21" i="2"/>
  <c r="Q20" i="2"/>
  <c r="Q19" i="2"/>
  <c r="Q18" i="2"/>
  <c r="Q16" i="2"/>
  <c r="Q11" i="2"/>
  <c r="Q12" i="2"/>
  <c r="Q13" i="2"/>
  <c r="Q14" i="2"/>
  <c r="Q15" i="2"/>
  <c r="Q10" i="2"/>
  <c r="Q9" i="2"/>
  <c r="Q7" i="2"/>
  <c r="Q6" i="2"/>
  <c r="Q5" i="2"/>
  <c r="Q4" i="2"/>
  <c r="K18" i="2"/>
  <c r="K19" i="2"/>
  <c r="K20" i="2"/>
  <c r="K21" i="2"/>
  <c r="K17" i="2"/>
  <c r="N9" i="2"/>
  <c r="K9" i="2"/>
  <c r="N10" i="2"/>
  <c r="K10" i="2"/>
  <c r="K11" i="2"/>
  <c r="K12" i="2"/>
  <c r="K13" i="2"/>
  <c r="K14" i="2"/>
  <c r="K15" i="2"/>
  <c r="K16" i="2"/>
  <c r="K8" i="2"/>
  <c r="K4" i="2"/>
  <c r="K5" i="2"/>
  <c r="K6" i="2"/>
  <c r="K7" i="2"/>
  <c r="K3" i="2"/>
  <c r="E23" i="2"/>
  <c r="P21" i="2"/>
  <c r="P10" i="2"/>
  <c r="P9" i="2"/>
  <c r="P7" i="2"/>
  <c r="L10" i="2"/>
  <c r="L9" i="2"/>
  <c r="P19" i="2"/>
  <c r="P20" i="2"/>
  <c r="P18" i="2"/>
  <c r="P11" i="2"/>
  <c r="P12" i="2"/>
  <c r="P13" i="2"/>
  <c r="P14" i="2"/>
  <c r="P15" i="2"/>
  <c r="P16" i="2"/>
  <c r="P5" i="2"/>
  <c r="P6" i="2"/>
  <c r="P4" i="2"/>
  <c r="H19" i="2"/>
  <c r="H20" i="2"/>
  <c r="H21" i="2"/>
  <c r="H18" i="2"/>
  <c r="H13" i="2"/>
  <c r="H14" i="2"/>
  <c r="H15" i="2"/>
  <c r="H16" i="2"/>
  <c r="H12" i="2"/>
  <c r="H11" i="2"/>
  <c r="H10" i="2"/>
  <c r="H9" i="2"/>
  <c r="H5" i="2"/>
  <c r="H6" i="2"/>
  <c r="H7" i="2"/>
  <c r="H4" i="2"/>
</calcChain>
</file>

<file path=xl/sharedStrings.xml><?xml version="1.0" encoding="utf-8"?>
<sst xmlns="http://schemas.openxmlformats.org/spreadsheetml/2006/main" count="93" uniqueCount="64">
  <si>
    <t>EPREUVE E5</t>
  </si>
  <si>
    <t>évalué ?
X si non</t>
  </si>
  <si>
    <t>Compétences évaluées</t>
  </si>
  <si>
    <t>Indicateurs de performance</t>
  </si>
  <si>
    <t>Activités/questionnement associés aux indicateurs</t>
  </si>
  <si>
    <t>C6 - Mettre en œuvre des outils numériques de pilotage</t>
  </si>
  <si>
    <t>Programmer, paramétrer, configurer un système de traitement de l’information</t>
  </si>
  <si>
    <t>Les outils numériques donnés sont maîtrisés.</t>
  </si>
  <si>
    <t>La démarche utilisée est adaptée au travail.</t>
  </si>
  <si>
    <t>Le fonctionnement obtenu est conforme au cahier des charges et au souhait du client.</t>
  </si>
  <si>
    <t>La notice d'utilisation est élaborée et expliquée</t>
  </si>
  <si>
    <t>C7 - Réaliser des essais, des mesures</t>
  </si>
  <si>
    <r>
      <t xml:space="preserve">C7-1 </t>
    </r>
    <r>
      <rPr>
        <sz val="10"/>
        <color theme="1"/>
        <rFont val="Arial"/>
        <family val="2"/>
      </rPr>
      <t>Analyser un dossier</t>
    </r>
  </si>
  <si>
    <t>Les documents sélectionnés sont utiles à la réalisation des essais.</t>
  </si>
  <si>
    <r>
      <t xml:space="preserve">C7-2 </t>
    </r>
    <r>
      <rPr>
        <sz val="10"/>
        <color theme="1"/>
        <rFont val="Arial"/>
        <family val="2"/>
      </rPr>
      <t>Identifier les normes et les réglementations à prendre en compte</t>
    </r>
  </si>
  <si>
    <t>Les documents choisis sont en adéquation avec l’essai ou le contrôle à réaliser.</t>
  </si>
  <si>
    <r>
      <t xml:space="preserve">C7-3 </t>
    </r>
    <r>
      <rPr>
        <sz val="10"/>
        <color theme="1"/>
        <rFont val="Arial"/>
        <family val="2"/>
      </rPr>
      <t>Respecter les procédures</t>
    </r>
  </si>
  <si>
    <t>la démarche suit le protocole.</t>
  </si>
  <si>
    <r>
      <t xml:space="preserve">C7-4 </t>
    </r>
    <r>
      <rPr>
        <sz val="10"/>
        <color theme="1"/>
        <rFont val="Arial"/>
        <family val="2"/>
      </rPr>
      <t>Conduire les essais, les mesures</t>
    </r>
  </si>
  <si>
    <t>Le matériel utilisé est mis en œuvre correctement.</t>
  </si>
  <si>
    <t>Les règles de sécurité sont respectées.</t>
  </si>
  <si>
    <r>
      <t xml:space="preserve">C7-5 </t>
    </r>
    <r>
      <rPr>
        <sz val="10"/>
        <color theme="1"/>
        <rFont val="Arial"/>
        <family val="2"/>
      </rPr>
      <t>Choisir et utiliser des appareils de mesure</t>
    </r>
  </si>
  <si>
    <t>Les matériels utilisés sont adaptés et utilisés correctement.</t>
  </si>
  <si>
    <r>
      <t xml:space="preserve">C7-6 </t>
    </r>
    <r>
      <rPr>
        <sz val="10"/>
        <color theme="1"/>
        <rFont val="Arial"/>
        <family val="2"/>
      </rPr>
      <t>Interpréter les résultats</t>
    </r>
  </si>
  <si>
    <t>Les résultats et les écarts par rapport aux résultats attendus sont analysés et interprétés.</t>
  </si>
  <si>
    <t>Leur précision est appréciée.</t>
  </si>
  <si>
    <t>C8 - Vérifier, adapter les performances d'un système</t>
  </si>
  <si>
    <r>
      <t xml:space="preserve">C8-1 </t>
    </r>
    <r>
      <rPr>
        <sz val="10"/>
        <color theme="1"/>
        <rFont val="Arial"/>
        <family val="2"/>
      </rPr>
      <t>Établir une procédure de vérification des performances</t>
    </r>
  </si>
  <si>
    <t>la progression dans la démarche est logique et scientifiquement cohérente.</t>
  </si>
  <si>
    <r>
      <t xml:space="preserve">C8-2 </t>
    </r>
    <r>
      <rPr>
        <sz val="10"/>
        <color theme="1"/>
        <rFont val="Arial"/>
        <family val="2"/>
      </rPr>
      <t>Choisir les mesures et/ou paramètres appropriés</t>
    </r>
  </si>
  <si>
    <t>Les mesures et/ou paramètres choisis sont pertinents.</t>
  </si>
  <si>
    <r>
      <t xml:space="preserve">C8-3 </t>
    </r>
    <r>
      <rPr>
        <sz val="10"/>
        <color theme="1"/>
        <rFont val="Arial"/>
        <family val="2"/>
      </rPr>
      <t>Analyser les résultats</t>
    </r>
  </si>
  <si>
    <t>les écarts entre les valeurs contractuelles et les valeurs mesurées sont identifiés (valeurs constructeurs, rendement …) et interprétés.</t>
  </si>
  <si>
    <r>
      <t xml:space="preserve">C8-4 </t>
    </r>
    <r>
      <rPr>
        <sz val="10"/>
        <color theme="1"/>
        <rFont val="Arial"/>
        <family val="2"/>
      </rPr>
      <t>Concevoir une action corrective</t>
    </r>
  </si>
  <si>
    <t>la ou les solutions proposées permettent l'amélioration du système.</t>
  </si>
  <si>
    <t xml:space="preserve"> /20</t>
  </si>
  <si>
    <t>/20</t>
  </si>
  <si>
    <t>Appréciation globale</t>
  </si>
  <si>
    <t>Noms des Evaluateurs</t>
  </si>
  <si>
    <t>Signatures</t>
  </si>
  <si>
    <t>Date</t>
  </si>
  <si>
    <t>BTS FED
Fiche d'évaluation</t>
  </si>
  <si>
    <t>Note Brute</t>
  </si>
  <si>
    <t>Poids effectif selon critère non évalué</t>
  </si>
  <si>
    <t>Note brute obtenue par calcul automatique :</t>
  </si>
  <si>
    <t>C7-1 Analyser un dossier</t>
  </si>
  <si>
    <t>C7-2 Identifier les normes et les réglementations à prendre en compte</t>
  </si>
  <si>
    <t>C7-3 Respecter les procédures</t>
  </si>
  <si>
    <t>C7-4 Conduire les essais, les mesures</t>
  </si>
  <si>
    <t>C7-5 Choisir et utiliser des appareils de mesure</t>
  </si>
  <si>
    <t>C7-6 Interpréter les résultats</t>
  </si>
  <si>
    <t>C8-1 Établir une procédure de vérification des performances</t>
  </si>
  <si>
    <t>C8-2 Choisir les mesures et/ou paramètres appropriés</t>
  </si>
  <si>
    <t>C8-3 Analyser les résultats</t>
  </si>
  <si>
    <t>C8-4 Concevoir une action corrective</t>
  </si>
  <si>
    <t>Note sur 20 proposée au jury :</t>
  </si>
  <si>
    <t>BTS FED</t>
  </si>
  <si>
    <t>Etablissement</t>
  </si>
  <si>
    <t>Noms des membres de l'équipe pédagogique</t>
  </si>
  <si>
    <t>Fiche d'élaboration des situations d'évaluations</t>
  </si>
  <si>
    <t xml:space="preserve">ATTENTION, si le symbole ◄ apparait dans cette colonne c'est qu'il n'y a pas ou qu'il y a plus d'une valeur donnée à l'indicateur, il faut alors choisir laquelle retenir         </t>
  </si>
  <si>
    <t>ACTIVITES QUESTIONNEMENT</t>
  </si>
  <si>
    <t>Vérifier que ce % &gt;= 75%</t>
  </si>
  <si>
    <t>Vérifier que ces % &gt;=60%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</si>
</sst>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i/>
      <sz val="8"/>
      <color indexed="10"/>
      <name val="Arial"/>
      <family val="2"/>
    </font>
    <font>
      <b/>
      <sz val="10"/>
      <color indexed="10"/>
      <name val="Wingdings"/>
      <charset val="2"/>
    </font>
    <font>
      <sz val="9"/>
      <name val="Arial Narrow"/>
      <family val="2"/>
    </font>
    <font>
      <sz val="9"/>
      <color indexed="10"/>
      <name val="Arial Narrow"/>
      <family val="2"/>
    </font>
    <font>
      <sz val="8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9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0"/>
      <name val="Calibri"/>
      <family val="2"/>
      <scheme val="minor"/>
    </font>
    <font>
      <i/>
      <sz val="9"/>
      <name val="Calibri"/>
      <family val="2"/>
      <scheme val="minor"/>
    </font>
    <font>
      <i/>
      <sz val="8"/>
      <color indexed="10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0">
    <xf numFmtId="0" fontId="0" fillId="0" borderId="0" xfId="0"/>
    <xf numFmtId="0" fontId="3" fillId="0" borderId="0" xfId="0" applyFont="1" applyFill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vertical="center" textRotation="90" wrapText="1"/>
    </xf>
    <xf numFmtId="0" fontId="4" fillId="0" borderId="1" xfId="0" applyFont="1" applyBorder="1" applyAlignment="1">
      <alignment wrapText="1"/>
    </xf>
    <xf numFmtId="0" fontId="0" fillId="0" borderId="1" xfId="0" applyBorder="1"/>
    <xf numFmtId="0" fontId="5" fillId="0" borderId="1" xfId="0" applyFont="1" applyBorder="1"/>
    <xf numFmtId="0" fontId="4" fillId="0" borderId="1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9" fontId="8" fillId="0" borderId="0" xfId="0" applyNumberFormat="1" applyFont="1" applyBorder="1" applyAlignment="1">
      <alignment vertical="center"/>
    </xf>
    <xf numFmtId="9" fontId="9" fillId="0" borderId="0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top" wrapText="1"/>
    </xf>
    <xf numFmtId="0" fontId="14" fillId="0" borderId="0" xfId="0" applyFont="1" applyFill="1" applyBorder="1" applyAlignment="1" applyProtection="1">
      <alignment vertical="top" wrapText="1"/>
      <protection locked="0"/>
    </xf>
    <xf numFmtId="0" fontId="14" fillId="0" borderId="0" xfId="0" applyFont="1" applyBorder="1" applyAlignment="1" applyProtection="1">
      <alignment vertical="top" wrapText="1"/>
      <protection locked="0"/>
    </xf>
    <xf numFmtId="0" fontId="14" fillId="0" borderId="0" xfId="0" applyFont="1" applyBorder="1" applyAlignment="1" applyProtection="1">
      <alignment horizontal="center" vertical="top" wrapText="1"/>
      <protection locked="0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20" fillId="0" borderId="25" xfId="0" applyFont="1" applyFill="1" applyBorder="1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18" fillId="0" borderId="1" xfId="0" applyFont="1" applyBorder="1" applyAlignment="1">
      <alignment horizontal="center" vertical="center" wrapText="1"/>
    </xf>
    <xf numFmtId="2" fontId="0" fillId="2" borderId="1" xfId="1" applyNumberFormat="1" applyFont="1" applyFill="1" applyBorder="1" applyAlignment="1">
      <alignment horizontal="center" vertical="center"/>
    </xf>
    <xf numFmtId="0" fontId="18" fillId="0" borderId="28" xfId="0" applyFont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3" fillId="0" borderId="31" xfId="0" applyFont="1" applyBorder="1" applyAlignment="1">
      <alignment vertical="center" wrapText="1"/>
    </xf>
    <xf numFmtId="0" fontId="3" fillId="0" borderId="31" xfId="0" applyFont="1" applyFill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9" fontId="0" fillId="2" borderId="32" xfId="1" applyFont="1" applyFill="1" applyBorder="1"/>
    <xf numFmtId="9" fontId="3" fillId="0" borderId="33" xfId="1" applyNumberFormat="1" applyFont="1" applyFill="1" applyBorder="1"/>
    <xf numFmtId="9" fontId="3" fillId="0" borderId="33" xfId="1" applyFont="1" applyFill="1" applyBorder="1"/>
    <xf numFmtId="9" fontId="3" fillId="0" borderId="33" xfId="0" applyNumberFormat="1" applyFont="1" applyFill="1" applyBorder="1"/>
    <xf numFmtId="9" fontId="3" fillId="0" borderId="34" xfId="0" applyNumberFormat="1" applyFont="1" applyFill="1" applyBorder="1"/>
    <xf numFmtId="2" fontId="3" fillId="0" borderId="1" xfId="1" applyNumberFormat="1" applyFont="1" applyFill="1" applyBorder="1"/>
    <xf numFmtId="0" fontId="23" fillId="0" borderId="0" xfId="0" applyFont="1"/>
    <xf numFmtId="0" fontId="24" fillId="0" borderId="0" xfId="0" applyFont="1" applyAlignment="1">
      <alignment horizontal="center" vertical="center" textRotation="90" wrapText="1"/>
    </xf>
    <xf numFmtId="0" fontId="0" fillId="0" borderId="0" xfId="0" applyFont="1"/>
    <xf numFmtId="0" fontId="0" fillId="0" borderId="1" xfId="0" applyFont="1" applyBorder="1"/>
    <xf numFmtId="9" fontId="0" fillId="2" borderId="32" xfId="0" applyNumberFormat="1" applyFont="1" applyFill="1" applyBorder="1"/>
    <xf numFmtId="0" fontId="19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25" fillId="0" borderId="0" xfId="0" applyFont="1" applyFill="1" applyBorder="1" applyAlignment="1">
      <alignment horizontal="left" vertical="center"/>
    </xf>
    <xf numFmtId="0" fontId="0" fillId="0" borderId="0" xfId="0" applyFont="1" applyBorder="1"/>
    <xf numFmtId="0" fontId="22" fillId="0" borderId="0" xfId="0" applyFont="1" applyFill="1" applyBorder="1" applyAlignment="1">
      <alignment vertical="center"/>
    </xf>
    <xf numFmtId="0" fontId="22" fillId="0" borderId="0" xfId="0" applyFont="1" applyBorder="1" applyAlignment="1">
      <alignment vertical="center" wrapText="1"/>
    </xf>
    <xf numFmtId="0" fontId="26" fillId="0" borderId="0" xfId="0" applyFont="1" applyBorder="1" applyAlignment="1">
      <alignment horizontal="center" vertical="center"/>
    </xf>
    <xf numFmtId="10" fontId="27" fillId="0" borderId="0" xfId="0" applyNumberFormat="1" applyFont="1" applyBorder="1" applyAlignment="1">
      <alignment vertical="center"/>
    </xf>
    <xf numFmtId="9" fontId="27" fillId="0" borderId="0" xfId="0" applyNumberFormat="1" applyFont="1" applyBorder="1" applyAlignment="1">
      <alignment vertical="center"/>
    </xf>
    <xf numFmtId="0" fontId="26" fillId="0" borderId="0" xfId="0" applyFont="1" applyFill="1" applyBorder="1" applyAlignment="1" applyProtection="1">
      <alignment vertical="top" wrapText="1"/>
      <protection locked="0"/>
    </xf>
    <xf numFmtId="0" fontId="26" fillId="0" borderId="0" xfId="0" applyFont="1" applyBorder="1" applyAlignment="1" applyProtection="1">
      <alignment vertical="top" wrapText="1"/>
      <protection locked="0"/>
    </xf>
    <xf numFmtId="0" fontId="26" fillId="0" borderId="0" xfId="0" applyFont="1" applyBorder="1" applyAlignment="1" applyProtection="1">
      <alignment horizontal="center" vertical="top" wrapText="1"/>
      <protection locked="0"/>
    </xf>
    <xf numFmtId="0" fontId="31" fillId="0" borderId="0" xfId="0" applyFont="1" applyBorder="1" applyAlignment="1">
      <alignment horizontal="center" vertical="center"/>
    </xf>
    <xf numFmtId="0" fontId="22" fillId="0" borderId="19" xfId="0" applyFont="1" applyBorder="1" applyAlignment="1" applyProtection="1">
      <alignment horizontal="center" vertical="center"/>
      <protection locked="0"/>
    </xf>
    <xf numFmtId="0" fontId="26" fillId="0" borderId="0" xfId="0" applyFont="1" applyBorder="1" applyAlignment="1" applyProtection="1">
      <alignment horizontal="center" vertical="center"/>
      <protection locked="0"/>
    </xf>
    <xf numFmtId="0" fontId="22" fillId="0" borderId="0" xfId="0" applyFont="1" applyBorder="1" applyAlignment="1">
      <alignment horizontal="center" vertical="center"/>
    </xf>
    <xf numFmtId="0" fontId="22" fillId="0" borderId="22" xfId="0" applyFont="1" applyBorder="1" applyAlignment="1" applyProtection="1">
      <alignment horizontal="center" vertical="center"/>
      <protection locked="0"/>
    </xf>
    <xf numFmtId="0" fontId="30" fillId="0" borderId="37" xfId="0" applyFont="1" applyBorder="1" applyAlignment="1">
      <alignment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right" vertical="center"/>
    </xf>
    <xf numFmtId="0" fontId="33" fillId="0" borderId="0" xfId="0" applyFont="1" applyBorder="1" applyAlignment="1">
      <alignment horizontal="right" vertical="center"/>
    </xf>
    <xf numFmtId="0" fontId="35" fillId="0" borderId="0" xfId="0" applyFont="1" applyFill="1" applyAlignment="1">
      <alignment vertical="center" wrapText="1"/>
    </xf>
    <xf numFmtId="0" fontId="2" fillId="0" borderId="0" xfId="0" applyFont="1"/>
    <xf numFmtId="0" fontId="2" fillId="0" borderId="0" xfId="0" applyFont="1" applyFill="1" applyAlignment="1">
      <alignment wrapText="1"/>
    </xf>
    <xf numFmtId="0" fontId="2" fillId="0" borderId="41" xfId="0" applyFont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39" xfId="0" applyBorder="1"/>
    <xf numFmtId="9" fontId="0" fillId="2" borderId="40" xfId="1" applyFont="1" applyFill="1" applyBorder="1"/>
    <xf numFmtId="9" fontId="3" fillId="0" borderId="33" xfId="0" applyNumberFormat="1" applyFont="1" applyBorder="1"/>
    <xf numFmtId="9" fontId="3" fillId="0" borderId="33" xfId="1" applyNumberFormat="1" applyFont="1" applyBorder="1"/>
    <xf numFmtId="9" fontId="3" fillId="0" borderId="33" xfId="1" applyFont="1" applyBorder="1"/>
    <xf numFmtId="0" fontId="0" fillId="0" borderId="45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3" borderId="45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3" fillId="0" borderId="15" xfId="0" applyFont="1" applyBorder="1" applyAlignment="1">
      <alignment vertical="center" wrapText="1"/>
    </xf>
    <xf numFmtId="0" fontId="0" fillId="0" borderId="19" xfId="0" applyFont="1" applyBorder="1"/>
    <xf numFmtId="0" fontId="4" fillId="0" borderId="26" xfId="0" applyFont="1" applyBorder="1" applyAlignment="1">
      <alignment wrapText="1"/>
    </xf>
    <xf numFmtId="0" fontId="0" fillId="0" borderId="26" xfId="0" applyFont="1" applyBorder="1"/>
    <xf numFmtId="0" fontId="0" fillId="0" borderId="35" xfId="0" applyFont="1" applyBorder="1"/>
    <xf numFmtId="9" fontId="3" fillId="0" borderId="36" xfId="0" applyNumberFormat="1" applyFont="1" applyBorder="1"/>
    <xf numFmtId="9" fontId="3" fillId="0" borderId="45" xfId="0" applyNumberFormat="1" applyFont="1" applyBorder="1"/>
    <xf numFmtId="9" fontId="0" fillId="2" borderId="25" xfId="0" applyNumberFormat="1" applyFont="1" applyFill="1" applyBorder="1"/>
    <xf numFmtId="9" fontId="18" fillId="2" borderId="25" xfId="0" applyNumberFormat="1" applyFont="1" applyFill="1" applyBorder="1"/>
    <xf numFmtId="14" fontId="16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8" fillId="0" borderId="19" xfId="0" applyFont="1" applyBorder="1" applyAlignment="1">
      <alignment horizontal="center"/>
    </xf>
    <xf numFmtId="0" fontId="10" fillId="0" borderId="19" xfId="0" applyFont="1" applyFill="1" applyBorder="1" applyAlignment="1" applyProtection="1">
      <alignment horizontal="center" vertical="center" wrapText="1"/>
      <protection locked="0"/>
    </xf>
    <xf numFmtId="0" fontId="18" fillId="0" borderId="22" xfId="0" applyFont="1" applyBorder="1" applyAlignment="1">
      <alignment horizontal="center"/>
    </xf>
    <xf numFmtId="0" fontId="18" fillId="0" borderId="44" xfId="0" applyFont="1" applyBorder="1" applyAlignment="1">
      <alignment horizontal="center"/>
    </xf>
    <xf numFmtId="0" fontId="10" fillId="0" borderId="28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/>
    </xf>
    <xf numFmtId="0" fontId="37" fillId="0" borderId="25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37" fillId="0" borderId="25" xfId="0" applyFont="1" applyBorder="1" applyAlignment="1">
      <alignment horizontal="center"/>
    </xf>
    <xf numFmtId="0" fontId="22" fillId="0" borderId="17" xfId="0" applyFont="1" applyFill="1" applyBorder="1" applyAlignment="1" applyProtection="1">
      <alignment horizontal="center" vertical="center" wrapText="1"/>
      <protection locked="0"/>
    </xf>
    <xf numFmtId="0" fontId="22" fillId="0" borderId="18" xfId="0" applyFont="1" applyFill="1" applyBorder="1" applyAlignment="1" applyProtection="1">
      <alignment horizontal="center" vertical="center" wrapText="1"/>
      <protection locked="0"/>
    </xf>
    <xf numFmtId="0" fontId="22" fillId="0" borderId="17" xfId="0" applyFont="1" applyBorder="1" applyAlignment="1" applyProtection="1">
      <alignment horizontal="center" vertical="center" wrapText="1"/>
      <protection locked="0"/>
    </xf>
    <xf numFmtId="0" fontId="0" fillId="0" borderId="18" xfId="0" applyFont="1" applyBorder="1"/>
    <xf numFmtId="0" fontId="28" fillId="0" borderId="14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8" fillId="2" borderId="25" xfId="0" applyFont="1" applyFill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9" fontId="3" fillId="0" borderId="34" xfId="1" applyFont="1" applyFill="1" applyBorder="1"/>
    <xf numFmtId="0" fontId="0" fillId="0" borderId="1" xfId="0" applyFont="1" applyFill="1" applyBorder="1" applyAlignment="1">
      <alignment vertical="center"/>
    </xf>
    <xf numFmtId="0" fontId="0" fillId="0" borderId="0" xfId="0" applyFont="1" applyFill="1"/>
    <xf numFmtId="0" fontId="23" fillId="0" borderId="0" xfId="0" applyFont="1" applyFill="1"/>
    <xf numFmtId="0" fontId="0" fillId="0" borderId="1" xfId="0" applyFont="1" applyFill="1" applyBorder="1" applyAlignment="1">
      <alignment horizontal="center"/>
    </xf>
    <xf numFmtId="0" fontId="0" fillId="0" borderId="26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wrapText="1"/>
    </xf>
    <xf numFmtId="0" fontId="3" fillId="0" borderId="2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21" xfId="0" applyFont="1" applyFill="1" applyBorder="1" applyAlignment="1">
      <alignment wrapText="1"/>
    </xf>
    <xf numFmtId="0" fontId="0" fillId="0" borderId="21" xfId="0" applyFill="1" applyBorder="1"/>
    <xf numFmtId="0" fontId="5" fillId="0" borderId="21" xfId="0" applyFont="1" applyFill="1" applyBorder="1"/>
    <xf numFmtId="0" fontId="0" fillId="0" borderId="27" xfId="0" applyFill="1" applyBorder="1"/>
    <xf numFmtId="0" fontId="4" fillId="0" borderId="16" xfId="0" applyFont="1" applyFill="1" applyBorder="1" applyAlignment="1">
      <alignment vertical="center" wrapText="1"/>
    </xf>
    <xf numFmtId="0" fontId="0" fillId="0" borderId="16" xfId="0" applyFont="1" applyFill="1" applyBorder="1"/>
    <xf numFmtId="0" fontId="0" fillId="0" borderId="14" xfId="0" applyFont="1" applyFill="1" applyBorder="1"/>
    <xf numFmtId="9" fontId="3" fillId="0" borderId="45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0" fillId="0" borderId="1" xfId="0" applyFont="1" applyFill="1" applyBorder="1"/>
    <xf numFmtId="0" fontId="0" fillId="0" borderId="19" xfId="0" applyFont="1" applyFill="1" applyBorder="1"/>
    <xf numFmtId="0" fontId="4" fillId="0" borderId="21" xfId="0" applyFont="1" applyFill="1" applyBorder="1" applyAlignment="1">
      <alignment vertical="center" wrapText="1"/>
    </xf>
    <xf numFmtId="0" fontId="0" fillId="0" borderId="22" xfId="0" applyFill="1" applyBorder="1"/>
    <xf numFmtId="0" fontId="0" fillId="0" borderId="21" xfId="0" applyFont="1" applyBorder="1" applyAlignment="1">
      <alignment vertical="center"/>
    </xf>
    <xf numFmtId="0" fontId="3" fillId="0" borderId="47" xfId="0" applyFont="1" applyBorder="1" applyAlignment="1">
      <alignment vertical="center" wrapText="1"/>
    </xf>
    <xf numFmtId="0" fontId="4" fillId="0" borderId="51" xfId="0" applyFont="1" applyBorder="1" applyAlignment="1">
      <alignment vertical="center" wrapText="1"/>
    </xf>
    <xf numFmtId="0" fontId="0" fillId="0" borderId="51" xfId="0" applyBorder="1" applyAlignment="1">
      <alignment vertical="center" wrapText="1"/>
    </xf>
    <xf numFmtId="0" fontId="0" fillId="0" borderId="51" xfId="0" applyBorder="1"/>
    <xf numFmtId="0" fontId="0" fillId="0" borderId="44" xfId="0" applyBorder="1"/>
    <xf numFmtId="0" fontId="3" fillId="5" borderId="3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0" fillId="5" borderId="1" xfId="0" applyFont="1" applyFill="1" applyBorder="1" applyAlignment="1">
      <alignment horizontal="center" vertical="center"/>
    </xf>
    <xf numFmtId="0" fontId="0" fillId="5" borderId="19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vertical="center"/>
    </xf>
    <xf numFmtId="0" fontId="3" fillId="5" borderId="21" xfId="0" applyFont="1" applyFill="1" applyBorder="1" applyAlignment="1">
      <alignment wrapText="1"/>
    </xf>
    <xf numFmtId="0" fontId="0" fillId="5" borderId="21" xfId="0" applyFont="1" applyFill="1" applyBorder="1" applyAlignment="1">
      <alignment vertical="center"/>
    </xf>
    <xf numFmtId="0" fontId="0" fillId="5" borderId="21" xfId="0" applyFont="1" applyFill="1" applyBorder="1" applyAlignment="1">
      <alignment horizontal="center" vertical="center"/>
    </xf>
    <xf numFmtId="0" fontId="0" fillId="5" borderId="22" xfId="0" applyFont="1" applyFill="1" applyBorder="1" applyAlignment="1">
      <alignment horizontal="center" vertical="center"/>
    </xf>
    <xf numFmtId="0" fontId="0" fillId="5" borderId="45" xfId="0" applyFill="1" applyBorder="1" applyAlignment="1">
      <alignment horizontal="center" vertical="center"/>
    </xf>
    <xf numFmtId="0" fontId="0" fillId="5" borderId="33" xfId="0" applyFill="1" applyBorder="1" applyAlignment="1">
      <alignment horizontal="center" vertical="center"/>
    </xf>
    <xf numFmtId="0" fontId="0" fillId="5" borderId="34" xfId="0" applyFill="1" applyBorder="1" applyAlignment="1">
      <alignment horizontal="center" vertical="center"/>
    </xf>
    <xf numFmtId="9" fontId="3" fillId="5" borderId="33" xfId="0" applyNumberFormat="1" applyFont="1" applyFill="1" applyBorder="1"/>
    <xf numFmtId="9" fontId="3" fillId="5" borderId="34" xfId="0" applyNumberFormat="1" applyFont="1" applyFill="1" applyBorder="1"/>
    <xf numFmtId="2" fontId="3" fillId="5" borderId="1" xfId="1" applyNumberFormat="1" applyFont="1" applyFill="1" applyBorder="1"/>
    <xf numFmtId="0" fontId="0" fillId="5" borderId="1" xfId="0" applyFont="1" applyFill="1" applyBorder="1" applyAlignment="1">
      <alignment horizontal="center"/>
    </xf>
    <xf numFmtId="0" fontId="20" fillId="0" borderId="0" xfId="0" applyFont="1" applyAlignment="1">
      <alignment vertical="center"/>
    </xf>
    <xf numFmtId="9" fontId="39" fillId="0" borderId="25" xfId="1" applyFont="1" applyBorder="1" applyAlignment="1">
      <alignment vertical="center"/>
    </xf>
    <xf numFmtId="9" fontId="20" fillId="0" borderId="25" xfId="1" applyFont="1" applyFill="1" applyBorder="1" applyAlignment="1">
      <alignment horizontal="center" vertical="center" wrapText="1"/>
    </xf>
    <xf numFmtId="0" fontId="38" fillId="0" borderId="7" xfId="0" applyFont="1" applyFill="1" applyBorder="1" applyAlignment="1">
      <alignment horizontal="center" vertical="center" wrapText="1"/>
    </xf>
    <xf numFmtId="0" fontId="38" fillId="0" borderId="8" xfId="0" applyFont="1" applyFill="1" applyBorder="1" applyAlignment="1">
      <alignment horizontal="center" vertical="center" wrapText="1"/>
    </xf>
    <xf numFmtId="0" fontId="38" fillId="0" borderId="9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  <xf numFmtId="0" fontId="38" fillId="0" borderId="11" xfId="0" applyFont="1" applyFill="1" applyBorder="1" applyAlignment="1">
      <alignment horizontal="center" vertical="center" wrapText="1"/>
    </xf>
    <xf numFmtId="0" fontId="38" fillId="0" borderId="40" xfId="0" applyFont="1" applyBorder="1" applyAlignment="1">
      <alignment horizontal="center" vertical="center"/>
    </xf>
    <xf numFmtId="0" fontId="38" fillId="0" borderId="50" xfId="0" applyFont="1" applyBorder="1" applyAlignment="1">
      <alignment horizontal="center" vertical="center"/>
    </xf>
    <xf numFmtId="0" fontId="0" fillId="2" borderId="7" xfId="0" applyFont="1" applyFill="1" applyBorder="1" applyAlignment="1">
      <alignment horizontal="left" vertical="center" wrapText="1"/>
    </xf>
    <xf numFmtId="0" fontId="0" fillId="2" borderId="8" xfId="0" applyFont="1" applyFill="1" applyBorder="1" applyAlignment="1">
      <alignment horizontal="left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wrapText="1"/>
    </xf>
    <xf numFmtId="0" fontId="2" fillId="0" borderId="43" xfId="0" applyFont="1" applyBorder="1" applyAlignment="1">
      <alignment horizontal="center" wrapText="1"/>
    </xf>
    <xf numFmtId="0" fontId="36" fillId="0" borderId="51" xfId="0" applyFont="1" applyBorder="1" applyAlignment="1">
      <alignment horizontal="center" wrapText="1"/>
    </xf>
    <xf numFmtId="0" fontId="36" fillId="0" borderId="26" xfId="0" applyFont="1" applyBorder="1" applyAlignment="1">
      <alignment horizontal="center" wrapText="1"/>
    </xf>
    <xf numFmtId="0" fontId="36" fillId="0" borderId="44" xfId="0" applyFont="1" applyBorder="1" applyAlignment="1">
      <alignment horizontal="center" wrapText="1"/>
    </xf>
    <xf numFmtId="0" fontId="36" fillId="0" borderId="35" xfId="0" applyFont="1" applyBorder="1" applyAlignment="1">
      <alignment horizontal="center" wrapText="1"/>
    </xf>
    <xf numFmtId="0" fontId="0" fillId="2" borderId="28" xfId="0" applyFont="1" applyFill="1" applyBorder="1" applyAlignment="1">
      <alignment horizontal="left" vertical="center" wrapText="1"/>
    </xf>
    <xf numFmtId="0" fontId="0" fillId="2" borderId="29" xfId="0" applyFont="1" applyFill="1" applyBorder="1" applyAlignment="1">
      <alignment horizontal="left" vertical="center" wrapText="1"/>
    </xf>
    <xf numFmtId="0" fontId="0" fillId="2" borderId="3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0" fillId="0" borderId="41" xfId="0" applyFont="1" applyBorder="1" applyAlignment="1" applyProtection="1">
      <alignment horizontal="center" vertical="center" wrapText="1"/>
      <protection locked="0"/>
    </xf>
    <xf numFmtId="0" fontId="10" fillId="0" borderId="48" xfId="0" applyFont="1" applyBorder="1" applyAlignment="1" applyProtection="1">
      <alignment horizontal="center" vertical="center" wrapText="1"/>
      <protection locked="0"/>
    </xf>
    <xf numFmtId="0" fontId="10" fillId="0" borderId="49" xfId="0" applyFont="1" applyBorder="1" applyAlignment="1" applyProtection="1">
      <alignment horizontal="center" vertical="center" wrapText="1"/>
      <protection locked="0"/>
    </xf>
    <xf numFmtId="0" fontId="18" fillId="2" borderId="46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right" vertical="center"/>
    </xf>
    <xf numFmtId="0" fontId="0" fillId="2" borderId="15" xfId="0" applyFont="1" applyFill="1" applyBorder="1" applyAlignment="1">
      <alignment horizontal="left" vertical="center" wrapText="1"/>
    </xf>
    <xf numFmtId="0" fontId="0" fillId="2" borderId="16" xfId="0" applyFont="1" applyFill="1" applyBorder="1" applyAlignment="1">
      <alignment horizontal="left" vertical="center" wrapText="1"/>
    </xf>
    <xf numFmtId="0" fontId="0" fillId="2" borderId="14" xfId="0" applyFont="1" applyFill="1" applyBorder="1" applyAlignment="1">
      <alignment horizontal="left" vertical="center" wrapText="1"/>
    </xf>
    <xf numFmtId="164" fontId="22" fillId="0" borderId="38" xfId="0" applyNumberFormat="1" applyFont="1" applyFill="1" applyBorder="1" applyAlignment="1">
      <alignment horizontal="center" vertical="center"/>
    </xf>
    <xf numFmtId="164" fontId="22" fillId="0" borderId="37" xfId="0" applyNumberFormat="1" applyFont="1" applyFill="1" applyBorder="1" applyAlignment="1">
      <alignment horizontal="center" vertical="center"/>
    </xf>
    <xf numFmtId="0" fontId="22" fillId="0" borderId="37" xfId="0" applyFont="1" applyBorder="1" applyAlignment="1">
      <alignment horizontal="center" vertical="center"/>
    </xf>
    <xf numFmtId="0" fontId="22" fillId="0" borderId="56" xfId="0" applyFont="1" applyBorder="1" applyAlignment="1">
      <alignment horizontal="center" vertical="center"/>
    </xf>
    <xf numFmtId="164" fontId="34" fillId="0" borderId="4" xfId="0" applyNumberFormat="1" applyFont="1" applyBorder="1" applyAlignment="1" applyProtection="1">
      <alignment horizontal="center" vertical="center"/>
      <protection locked="0"/>
    </xf>
    <xf numFmtId="164" fontId="34" fillId="0" borderId="5" xfId="0" applyNumberFormat="1" applyFont="1" applyBorder="1" applyAlignment="1" applyProtection="1">
      <alignment horizontal="center" vertical="center"/>
      <protection locked="0"/>
    </xf>
    <xf numFmtId="0" fontId="34" fillId="0" borderId="5" xfId="0" applyFont="1" applyBorder="1" applyAlignment="1">
      <alignment horizontal="center" vertical="center"/>
    </xf>
    <xf numFmtId="0" fontId="34" fillId="0" borderId="6" xfId="0" applyFont="1" applyBorder="1" applyAlignment="1">
      <alignment horizontal="center" vertical="center"/>
    </xf>
    <xf numFmtId="14" fontId="27" fillId="0" borderId="23" xfId="0" applyNumberFormat="1" applyFont="1" applyBorder="1" applyAlignment="1" applyProtection="1">
      <alignment horizontal="center" vertical="center"/>
      <protection locked="0"/>
    </xf>
    <xf numFmtId="14" fontId="27" fillId="0" borderId="54" xfId="0" applyNumberFormat="1" applyFont="1" applyBorder="1" applyAlignment="1" applyProtection="1">
      <alignment horizontal="center" vertical="center"/>
      <protection locked="0"/>
    </xf>
    <xf numFmtId="14" fontId="27" fillId="0" borderId="55" xfId="0" applyNumberFormat="1" applyFont="1" applyBorder="1" applyAlignment="1" applyProtection="1">
      <alignment horizontal="center" vertical="center"/>
      <protection locked="0"/>
    </xf>
    <xf numFmtId="0" fontId="28" fillId="0" borderId="12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0" fontId="0" fillId="0" borderId="24" xfId="0" applyFont="1" applyBorder="1"/>
    <xf numFmtId="14" fontId="32" fillId="0" borderId="0" xfId="0" applyNumberFormat="1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7" fillId="0" borderId="4" xfId="0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center" vertical="center" wrapText="1"/>
    </xf>
    <xf numFmtId="0" fontId="37" fillId="0" borderId="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5" borderId="31" xfId="0" applyFont="1" applyFill="1" applyBorder="1" applyAlignment="1">
      <alignment horizontal="left" vertical="center"/>
    </xf>
    <xf numFmtId="0" fontId="3" fillId="5" borderId="31" xfId="0" applyFont="1" applyFill="1" applyBorder="1" applyAlignment="1">
      <alignment horizontal="left" vertical="center" wrapText="1"/>
    </xf>
    <xf numFmtId="0" fontId="3" fillId="5" borderId="20" xfId="0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right" vertical="center" wrapText="1"/>
    </xf>
    <xf numFmtId="0" fontId="28" fillId="4" borderId="12" xfId="0" applyFont="1" applyFill="1" applyBorder="1" applyAlignment="1">
      <alignment horizontal="center" vertical="center"/>
    </xf>
    <xf numFmtId="0" fontId="28" fillId="4" borderId="52" xfId="0" applyFont="1" applyFill="1" applyBorder="1" applyAlignment="1">
      <alignment horizontal="center" vertical="center"/>
    </xf>
    <xf numFmtId="0" fontId="28" fillId="4" borderId="53" xfId="0" applyFont="1" applyFill="1" applyBorder="1" applyAlignment="1">
      <alignment horizontal="center" vertical="center"/>
    </xf>
    <xf numFmtId="0" fontId="26" fillId="0" borderId="23" xfId="0" applyFont="1" applyBorder="1" applyAlignment="1" applyProtection="1">
      <alignment horizontal="center" vertical="top" wrapText="1"/>
      <protection locked="0"/>
    </xf>
    <xf numFmtId="0" fontId="26" fillId="0" borderId="54" xfId="0" applyFont="1" applyBorder="1" applyAlignment="1" applyProtection="1">
      <alignment horizontal="center" vertical="top" wrapText="1"/>
      <protection locked="0"/>
    </xf>
    <xf numFmtId="0" fontId="26" fillId="0" borderId="55" xfId="0" applyFont="1" applyBorder="1" applyAlignment="1" applyProtection="1">
      <alignment horizontal="center" vertical="top" wrapText="1"/>
      <protection locked="0"/>
    </xf>
    <xf numFmtId="0" fontId="28" fillId="0" borderId="12" xfId="0" applyFont="1" applyBorder="1" applyAlignment="1">
      <alignment horizontal="center" vertical="center"/>
    </xf>
    <xf numFmtId="0" fontId="28" fillId="0" borderId="52" xfId="0" applyFont="1" applyBorder="1" applyAlignment="1">
      <alignment horizontal="center" vertical="center"/>
    </xf>
    <xf numFmtId="0" fontId="28" fillId="0" borderId="53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0" fillId="0" borderId="56" xfId="0" applyFont="1" applyBorder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2.5927706612688041E-2"/>
          <c:w val="0.77831783383041231"/>
          <c:h val="0.7831391211358940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U5'!$P$4:$P$7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2C-41EA-BACA-CAA61F407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02592"/>
        <c:axId val="17504128"/>
      </c:barChart>
      <c:catAx>
        <c:axId val="17502592"/>
        <c:scaling>
          <c:orientation val="maxMin"/>
        </c:scaling>
        <c:delete val="1"/>
        <c:axPos val="l"/>
        <c:majorTickMark val="out"/>
        <c:minorTickMark val="none"/>
        <c:tickLblPos val="nextTo"/>
        <c:crossAx val="17504128"/>
        <c:crosses val="autoZero"/>
        <c:auto val="1"/>
        <c:lblAlgn val="ctr"/>
        <c:lblOffset val="100"/>
        <c:noMultiLvlLbl val="0"/>
      </c:catAx>
      <c:valAx>
        <c:axId val="1750412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750259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2.5927706612688041E-2"/>
          <c:w val="0.77831783383041231"/>
          <c:h val="0.8988017326127774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U5'!$P$9:$P$16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5C-4705-9111-171AED790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11552"/>
        <c:axId val="17513088"/>
      </c:barChart>
      <c:catAx>
        <c:axId val="17511552"/>
        <c:scaling>
          <c:orientation val="maxMin"/>
        </c:scaling>
        <c:delete val="1"/>
        <c:axPos val="l"/>
        <c:majorTickMark val="out"/>
        <c:minorTickMark val="none"/>
        <c:tickLblPos val="nextTo"/>
        <c:crossAx val="17513088"/>
        <c:crosses val="autoZero"/>
        <c:auto val="1"/>
        <c:lblAlgn val="ctr"/>
        <c:lblOffset val="100"/>
        <c:noMultiLvlLbl val="0"/>
      </c:catAx>
      <c:valAx>
        <c:axId val="1751308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751155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84108308479383"/>
          <c:y val="2.5927706612688041E-2"/>
          <c:w val="0.77831783383041231"/>
          <c:h val="0.90649513003801241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'Grille U5'!$P$18:$P$21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AE-4850-9681-C55D5C0C6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53280"/>
        <c:axId val="17554816"/>
      </c:barChart>
      <c:catAx>
        <c:axId val="17553280"/>
        <c:scaling>
          <c:orientation val="maxMin"/>
        </c:scaling>
        <c:delete val="1"/>
        <c:axPos val="l"/>
        <c:majorTickMark val="out"/>
        <c:minorTickMark val="none"/>
        <c:tickLblPos val="nextTo"/>
        <c:crossAx val="17554816"/>
        <c:crosses val="autoZero"/>
        <c:auto val="1"/>
        <c:lblAlgn val="ctr"/>
        <c:lblOffset val="100"/>
        <c:noMultiLvlLbl val="0"/>
      </c:catAx>
      <c:valAx>
        <c:axId val="1755481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755328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0</xdr:row>
      <xdr:rowOff>27214</xdr:rowOff>
    </xdr:from>
    <xdr:to>
      <xdr:col>8</xdr:col>
      <xdr:colOff>5524500</xdr:colOff>
      <xdr:row>3</xdr:row>
      <xdr:rowOff>258536</xdr:rowOff>
    </xdr:to>
    <xdr:sp macro="" textlink="">
      <xdr:nvSpPr>
        <xdr:cNvPr id="2" name="ZoneTexte 1"/>
        <xdr:cNvSpPr txBox="1"/>
      </xdr:nvSpPr>
      <xdr:spPr>
        <a:xfrm>
          <a:off x="10844893" y="27214"/>
          <a:ext cx="5334000" cy="1170215"/>
        </a:xfrm>
        <a:prstGeom prst="rect">
          <a:avLst/>
        </a:prstGeom>
        <a:solidFill>
          <a:schemeClr val="lt1"/>
        </a:solidFill>
        <a:ln w="254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/>
            <a:t>Il s'agit d'une FICHE d'ELABORATION de situations d'évaluations, elle permet:</a:t>
          </a:r>
        </a:p>
        <a:p>
          <a:r>
            <a:rPr lang="fr-FR" sz="1100" b="1"/>
            <a:t>- de s'assurer que les activités proposées sont en cohérence avec les compétences à évaluer,</a:t>
          </a:r>
          <a:r>
            <a:rPr lang="fr-FR" sz="1100" b="1" baseline="0"/>
            <a:t> selon les indicateurs précisés,</a:t>
          </a:r>
        </a:p>
        <a:p>
          <a:r>
            <a:rPr lang="fr-FR" sz="1100" b="1"/>
            <a:t>- de centraliser l'ensemble des deux situations d'évaluation</a:t>
          </a:r>
          <a:r>
            <a:rPr lang="fr-FR" sz="1100" b="1" baseline="0"/>
            <a:t> pour cette épreuve E5</a:t>
          </a:r>
        </a:p>
        <a:p>
          <a:endParaRPr lang="fr-FR" sz="1200" b="1" baseline="0">
            <a:solidFill>
              <a:srgbClr val="FF0000"/>
            </a:solidFill>
          </a:endParaRPr>
        </a:p>
        <a:p>
          <a:r>
            <a:rPr lang="fr-FR" sz="1200" b="1" baseline="0">
              <a:solidFill>
                <a:srgbClr val="FF0000"/>
              </a:solidFill>
            </a:rPr>
            <a:t>ATTENTION: CE N'EST PAS UNE FICHE DE VALIDATION de CCF...!!!</a:t>
          </a:r>
          <a:endParaRPr lang="fr-FR" sz="1200" b="1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13606</xdr:colOff>
      <xdr:row>3</xdr:row>
      <xdr:rowOff>13606</xdr:rowOff>
    </xdr:from>
    <xdr:to>
      <xdr:col>10</xdr:col>
      <xdr:colOff>0</xdr:colOff>
      <xdr:row>8</xdr:row>
      <xdr:rowOff>28846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47625</xdr:colOff>
      <xdr:row>8</xdr:row>
      <xdr:rowOff>35719</xdr:rowOff>
    </xdr:from>
    <xdr:to>
      <xdr:col>9</xdr:col>
      <xdr:colOff>1307988</xdr:colOff>
      <xdr:row>16</xdr:row>
      <xdr:rowOff>119062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66675</xdr:colOff>
      <xdr:row>17</xdr:row>
      <xdr:rowOff>38099</xdr:rowOff>
    </xdr:from>
    <xdr:to>
      <xdr:col>9</xdr:col>
      <xdr:colOff>1327038</xdr:colOff>
      <xdr:row>21</xdr:row>
      <xdr:rowOff>133349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65088</xdr:colOff>
      <xdr:row>21</xdr:row>
      <xdr:rowOff>96043</xdr:rowOff>
    </xdr:from>
    <xdr:to>
      <xdr:col>7</xdr:col>
      <xdr:colOff>355600</xdr:colOff>
      <xdr:row>21</xdr:row>
      <xdr:rowOff>334168</xdr:rowOff>
    </xdr:to>
    <xdr:sp macro="" textlink="">
      <xdr:nvSpPr>
        <xdr:cNvPr id="5" name="Flèche à angle droit 4"/>
        <xdr:cNvSpPr/>
      </xdr:nvSpPr>
      <xdr:spPr>
        <a:xfrm>
          <a:off x="12904788" y="7154068"/>
          <a:ext cx="290512" cy="238125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7</xdr:col>
      <xdr:colOff>62593</xdr:colOff>
      <xdr:row>0</xdr:row>
      <xdr:rowOff>31296</xdr:rowOff>
    </xdr:from>
    <xdr:to>
      <xdr:col>12</xdr:col>
      <xdr:colOff>117021</xdr:colOff>
      <xdr:row>0</xdr:row>
      <xdr:rowOff>1337582</xdr:rowOff>
    </xdr:to>
    <xdr:sp macro="" textlink="">
      <xdr:nvSpPr>
        <xdr:cNvPr id="6" name="ZoneTexte 5"/>
        <xdr:cNvSpPr txBox="1"/>
      </xdr:nvSpPr>
      <xdr:spPr>
        <a:xfrm>
          <a:off x="12902293" y="31296"/>
          <a:ext cx="3426278" cy="1306286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fr-FR" sz="1200" b="1">
              <a:solidFill>
                <a:srgbClr val="FF0000"/>
              </a:solidFill>
            </a:rPr>
            <a:t>Chaque situation d'évaluation DOIT</a:t>
          </a:r>
          <a:r>
            <a:rPr lang="fr-FR" sz="1200" b="1" baseline="0">
              <a:solidFill>
                <a:srgbClr val="FF0000"/>
              </a:solidFill>
            </a:rPr>
            <a:t> traiter au moins 60% des items de chacune des compétences.</a:t>
          </a:r>
        </a:p>
        <a:p>
          <a:pPr algn="l"/>
          <a:r>
            <a:rPr lang="fr-FR" sz="1200" b="1" baseline="0">
              <a:solidFill>
                <a:srgbClr val="FF0000"/>
              </a:solidFill>
            </a:rPr>
            <a:t>L'ensemble de l'évalaution DOIT traiter au moins 75% des items de cette fiche.</a:t>
          </a:r>
          <a:endParaRPr lang="fr-FR" sz="1200" b="1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108857</xdr:colOff>
      <xdr:row>0</xdr:row>
      <xdr:rowOff>81643</xdr:rowOff>
    </xdr:from>
    <xdr:to>
      <xdr:col>1</xdr:col>
      <xdr:colOff>5048250</xdr:colOff>
      <xdr:row>0</xdr:row>
      <xdr:rowOff>1292679</xdr:rowOff>
    </xdr:to>
    <xdr:sp macro="" textlink="">
      <xdr:nvSpPr>
        <xdr:cNvPr id="7" name="ZoneTexte 6"/>
        <xdr:cNvSpPr txBox="1"/>
      </xdr:nvSpPr>
      <xdr:spPr>
        <a:xfrm>
          <a:off x="4204607" y="81643"/>
          <a:ext cx="4939393" cy="121103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317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0070C0"/>
              </a:solidFill>
            </a:rPr>
            <a:t>NOM DU CANDIDAT</a:t>
          </a:r>
          <a:r>
            <a:rPr lang="fr-FR" sz="1600" b="1">
              <a:solidFill>
                <a:srgbClr val="0070C0"/>
              </a:solidFill>
            </a:rPr>
            <a:t>: </a:t>
          </a:r>
        </a:p>
        <a:p>
          <a:endParaRPr lang="fr-FR" sz="1600" b="1">
            <a:solidFill>
              <a:srgbClr val="0070C0"/>
            </a:solidFill>
          </a:endParaRPr>
        </a:p>
        <a:p>
          <a:r>
            <a:rPr lang="fr-FR" sz="1600" b="1" u="sng">
              <a:solidFill>
                <a:srgbClr val="0070C0"/>
              </a:solidFill>
            </a:rPr>
            <a:t>Prénom du candidat:</a:t>
          </a:r>
          <a:r>
            <a:rPr lang="fr-FR" sz="1600" b="1">
              <a:solidFill>
                <a:srgbClr val="0070C0"/>
              </a:solidFill>
            </a:rPr>
            <a:t> </a:t>
          </a:r>
        </a:p>
      </xdr:txBody>
    </xdr:sp>
    <xdr:clientData/>
  </xdr:twoCellAnchor>
  <xdr:twoCellAnchor>
    <xdr:from>
      <xdr:col>9</xdr:col>
      <xdr:colOff>394607</xdr:colOff>
      <xdr:row>21</xdr:row>
      <xdr:rowOff>190500</xdr:rowOff>
    </xdr:from>
    <xdr:to>
      <xdr:col>9</xdr:col>
      <xdr:colOff>1132796</xdr:colOff>
      <xdr:row>21</xdr:row>
      <xdr:rowOff>381000</xdr:rowOff>
    </xdr:to>
    <xdr:sp macro="" textlink="">
      <xdr:nvSpPr>
        <xdr:cNvPr id="8" name="Flèche droite 7"/>
        <xdr:cNvSpPr/>
      </xdr:nvSpPr>
      <xdr:spPr>
        <a:xfrm rot="10800000">
          <a:off x="14028964" y="7293429"/>
          <a:ext cx="738189" cy="1905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7</xdr:col>
      <xdr:colOff>152400</xdr:colOff>
      <xdr:row>1</xdr:row>
      <xdr:rowOff>152400</xdr:rowOff>
    </xdr:from>
    <xdr:to>
      <xdr:col>7</xdr:col>
      <xdr:colOff>442912</xdr:colOff>
      <xdr:row>1</xdr:row>
      <xdr:rowOff>390525</xdr:rowOff>
    </xdr:to>
    <xdr:sp macro="" textlink="">
      <xdr:nvSpPr>
        <xdr:cNvPr id="9" name="Flèche à angle droit 8"/>
        <xdr:cNvSpPr/>
      </xdr:nvSpPr>
      <xdr:spPr>
        <a:xfrm rot="10800000">
          <a:off x="12992100" y="1533525"/>
          <a:ext cx="290512" cy="238125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="70" zoomScaleNormal="70" workbookViewId="0">
      <selection activeCell="O14" sqref="O14"/>
    </sheetView>
  </sheetViews>
  <sheetFormatPr baseColWidth="10" defaultRowHeight="15" x14ac:dyDescent="0.25"/>
  <cols>
    <col min="1" max="1" width="39.28515625" style="2" customWidth="1"/>
    <col min="2" max="2" width="83.42578125" style="1" customWidth="1"/>
    <col min="3" max="3" width="13.42578125" customWidth="1"/>
    <col min="4" max="7" width="4.140625" customWidth="1"/>
    <col min="8" max="8" width="7.140625" customWidth="1"/>
    <col min="9" max="9" width="84.28515625" customWidth="1"/>
  </cols>
  <sheetData>
    <row r="1" spans="1:9" ht="32.25" customHeight="1" thickBot="1" x14ac:dyDescent="0.3">
      <c r="A1" s="173" t="s">
        <v>56</v>
      </c>
      <c r="B1" s="64"/>
      <c r="C1" s="167" t="s">
        <v>0</v>
      </c>
      <c r="D1" s="168"/>
      <c r="E1" s="168"/>
      <c r="F1" s="168"/>
      <c r="G1" s="168"/>
      <c r="H1" s="169"/>
    </row>
    <row r="2" spans="1:9" ht="27" thickBot="1" x14ac:dyDescent="0.45">
      <c r="A2" s="174"/>
      <c r="B2" s="100" t="s">
        <v>59</v>
      </c>
      <c r="C2" s="170"/>
      <c r="D2" s="171"/>
      <c r="E2" s="171"/>
      <c r="F2" s="171"/>
      <c r="G2" s="171"/>
      <c r="H2" s="172"/>
    </row>
    <row r="3" spans="1:9" ht="15" customHeight="1" thickBot="1" x14ac:dyDescent="0.35">
      <c r="A3" s="65"/>
      <c r="B3" s="66"/>
      <c r="C3" s="179" t="s">
        <v>1</v>
      </c>
      <c r="D3" s="181">
        <v>0</v>
      </c>
      <c r="E3" s="181">
        <v>1</v>
      </c>
      <c r="F3" s="181">
        <v>2</v>
      </c>
      <c r="G3" s="183">
        <v>3</v>
      </c>
    </row>
    <row r="4" spans="1:9" s="3" customFormat="1" ht="27" customHeight="1" thickBot="1" x14ac:dyDescent="0.3">
      <c r="A4" s="67" t="s">
        <v>2</v>
      </c>
      <c r="B4" s="68" t="s">
        <v>3</v>
      </c>
      <c r="C4" s="180"/>
      <c r="D4" s="182"/>
      <c r="E4" s="182"/>
      <c r="F4" s="182"/>
      <c r="G4" s="184"/>
    </row>
    <row r="5" spans="1:9" s="3" customFormat="1" ht="22.5" customHeight="1" thickBot="1" x14ac:dyDescent="0.3">
      <c r="A5" s="175" t="s">
        <v>5</v>
      </c>
      <c r="B5" s="176"/>
      <c r="C5" s="176"/>
      <c r="D5" s="176"/>
      <c r="E5" s="176"/>
      <c r="F5" s="176"/>
      <c r="G5" s="176"/>
      <c r="H5" s="71">
        <v>0.4</v>
      </c>
      <c r="I5" s="108" t="s">
        <v>4</v>
      </c>
    </row>
    <row r="6" spans="1:9" ht="21.75" customHeight="1" x14ac:dyDescent="0.25">
      <c r="A6" s="177" t="s">
        <v>6</v>
      </c>
      <c r="B6" s="4" t="s">
        <v>7</v>
      </c>
      <c r="C6" s="124"/>
      <c r="D6" s="5"/>
      <c r="E6" s="5"/>
      <c r="F6" s="5"/>
      <c r="G6" s="70"/>
      <c r="H6" s="73">
        <v>0.2</v>
      </c>
      <c r="I6" s="75"/>
    </row>
    <row r="7" spans="1:9" ht="21.75" customHeight="1" x14ac:dyDescent="0.25">
      <c r="A7" s="177"/>
      <c r="B7" s="4" t="s">
        <v>8</v>
      </c>
      <c r="C7" s="125"/>
      <c r="D7" s="6"/>
      <c r="E7" s="5"/>
      <c r="F7" s="5"/>
      <c r="G7" s="70"/>
      <c r="H7" s="74">
        <v>0.2</v>
      </c>
      <c r="I7" s="76"/>
    </row>
    <row r="8" spans="1:9" ht="30" customHeight="1" x14ac:dyDescent="0.25">
      <c r="A8" s="177"/>
      <c r="B8" s="4" t="s">
        <v>9</v>
      </c>
      <c r="C8" s="125"/>
      <c r="D8" s="6"/>
      <c r="E8" s="5"/>
      <c r="F8" s="5"/>
      <c r="G8" s="70"/>
      <c r="H8" s="74">
        <v>0.4</v>
      </c>
      <c r="I8" s="76"/>
    </row>
    <row r="9" spans="1:9" ht="21.75" customHeight="1" thickBot="1" x14ac:dyDescent="0.3">
      <c r="A9" s="178"/>
      <c r="B9" s="129" t="s">
        <v>10</v>
      </c>
      <c r="C9" s="130"/>
      <c r="D9" s="131"/>
      <c r="E9" s="130"/>
      <c r="F9" s="130"/>
      <c r="G9" s="132"/>
      <c r="H9" s="115">
        <v>0.2</v>
      </c>
      <c r="I9" s="77"/>
    </row>
    <row r="10" spans="1:9" ht="27" customHeight="1" thickBot="1" x14ac:dyDescent="0.3">
      <c r="A10" s="193" t="s">
        <v>11</v>
      </c>
      <c r="B10" s="193"/>
      <c r="C10" s="193"/>
      <c r="D10" s="193"/>
      <c r="E10" s="193"/>
      <c r="F10" s="193"/>
      <c r="G10" s="194"/>
      <c r="H10" s="89">
        <v>0.3</v>
      </c>
      <c r="I10" s="109" t="s">
        <v>4</v>
      </c>
    </row>
    <row r="11" spans="1:9" ht="21" customHeight="1" x14ac:dyDescent="0.25">
      <c r="A11" s="81" t="s">
        <v>12</v>
      </c>
      <c r="B11" s="133" t="s">
        <v>13</v>
      </c>
      <c r="C11" s="134"/>
      <c r="D11" s="134"/>
      <c r="E11" s="134"/>
      <c r="F11" s="134"/>
      <c r="G11" s="135"/>
      <c r="H11" s="136">
        <v>0.1</v>
      </c>
      <c r="I11" s="78"/>
    </row>
    <row r="12" spans="1:9" ht="25.5" x14ac:dyDescent="0.25">
      <c r="A12" s="28" t="s">
        <v>14</v>
      </c>
      <c r="B12" s="137" t="s">
        <v>15</v>
      </c>
      <c r="C12" s="138"/>
      <c r="D12" s="138"/>
      <c r="E12" s="138"/>
      <c r="F12" s="138"/>
      <c r="G12" s="139"/>
      <c r="H12" s="34">
        <v>0.1</v>
      </c>
      <c r="I12" s="79"/>
    </row>
    <row r="13" spans="1:9" ht="20.25" customHeight="1" x14ac:dyDescent="0.25">
      <c r="A13" s="28" t="s">
        <v>16</v>
      </c>
      <c r="B13" s="7" t="s">
        <v>17</v>
      </c>
      <c r="C13" s="126"/>
      <c r="D13" s="40"/>
      <c r="E13" s="40"/>
      <c r="F13" s="40"/>
      <c r="G13" s="82"/>
      <c r="H13" s="72">
        <v>0.2</v>
      </c>
      <c r="I13" s="79"/>
    </row>
    <row r="14" spans="1:9" ht="21.75" customHeight="1" x14ac:dyDescent="0.25">
      <c r="A14" s="195" t="s">
        <v>18</v>
      </c>
      <c r="B14" s="7" t="s">
        <v>19</v>
      </c>
      <c r="C14" s="127"/>
      <c r="D14" s="40"/>
      <c r="E14" s="40"/>
      <c r="F14" s="40"/>
      <c r="G14" s="82"/>
      <c r="H14" s="72">
        <v>0.1</v>
      </c>
      <c r="I14" s="79"/>
    </row>
    <row r="15" spans="1:9" ht="21.75" customHeight="1" x14ac:dyDescent="0.25">
      <c r="A15" s="195"/>
      <c r="B15" s="7" t="s">
        <v>20</v>
      </c>
      <c r="C15" s="127"/>
      <c r="D15" s="40"/>
      <c r="E15" s="40"/>
      <c r="F15" s="40"/>
      <c r="G15" s="82"/>
      <c r="H15" s="72">
        <v>0.1</v>
      </c>
      <c r="I15" s="79"/>
    </row>
    <row r="16" spans="1:9" ht="25.5" x14ac:dyDescent="0.25">
      <c r="A16" s="28" t="s">
        <v>21</v>
      </c>
      <c r="B16" s="7" t="s">
        <v>22</v>
      </c>
      <c r="C16" s="127"/>
      <c r="D16" s="40"/>
      <c r="E16" s="40"/>
      <c r="F16" s="40"/>
      <c r="G16" s="82"/>
      <c r="H16" s="72">
        <v>0.1</v>
      </c>
      <c r="I16" s="79"/>
    </row>
    <row r="17" spans="1:11" ht="21.75" customHeight="1" x14ac:dyDescent="0.25">
      <c r="A17" s="196" t="s">
        <v>23</v>
      </c>
      <c r="B17" s="7" t="s">
        <v>24</v>
      </c>
      <c r="C17" s="127"/>
      <c r="D17" s="40"/>
      <c r="E17" s="40"/>
      <c r="F17" s="40"/>
      <c r="G17" s="82"/>
      <c r="H17" s="72">
        <v>0.2</v>
      </c>
      <c r="I17" s="79"/>
    </row>
    <row r="18" spans="1:11" ht="22.5" customHeight="1" thickBot="1" x14ac:dyDescent="0.3">
      <c r="A18" s="197"/>
      <c r="B18" s="83" t="s">
        <v>25</v>
      </c>
      <c r="C18" s="142"/>
      <c r="D18" s="84"/>
      <c r="E18" s="84"/>
      <c r="F18" s="84"/>
      <c r="G18" s="85"/>
      <c r="H18" s="86">
        <v>0.1</v>
      </c>
      <c r="I18" s="80"/>
    </row>
    <row r="19" spans="1:11" ht="26.25" customHeight="1" thickBot="1" x14ac:dyDescent="0.3">
      <c r="A19" s="185" t="s">
        <v>26</v>
      </c>
      <c r="B19" s="186"/>
      <c r="C19" s="186"/>
      <c r="D19" s="186"/>
      <c r="E19" s="186"/>
      <c r="F19" s="186"/>
      <c r="G19" s="187"/>
      <c r="H19" s="88">
        <v>0.3</v>
      </c>
      <c r="I19" s="108" t="s">
        <v>4</v>
      </c>
    </row>
    <row r="20" spans="1:11" ht="32.25" customHeight="1" x14ac:dyDescent="0.25">
      <c r="A20" s="143" t="s">
        <v>27</v>
      </c>
      <c r="B20" s="144" t="s">
        <v>28</v>
      </c>
      <c r="C20" s="145"/>
      <c r="D20" s="146"/>
      <c r="E20" s="146"/>
      <c r="F20" s="146"/>
      <c r="G20" s="147"/>
      <c r="H20" s="87">
        <v>0.25</v>
      </c>
      <c r="I20" s="76"/>
    </row>
    <row r="21" spans="1:11" ht="34.5" customHeight="1" x14ac:dyDescent="0.25">
      <c r="A21" s="28" t="s">
        <v>29</v>
      </c>
      <c r="B21" s="7" t="s">
        <v>30</v>
      </c>
      <c r="C21" s="128"/>
      <c r="D21" s="5"/>
      <c r="E21" s="5"/>
      <c r="F21" s="5"/>
      <c r="G21" s="69"/>
      <c r="H21" s="72">
        <v>0.2</v>
      </c>
      <c r="I21" s="76"/>
    </row>
    <row r="22" spans="1:11" ht="36.75" customHeight="1" x14ac:dyDescent="0.25">
      <c r="A22" s="28" t="s">
        <v>31</v>
      </c>
      <c r="B22" s="7" t="s">
        <v>32</v>
      </c>
      <c r="C22" s="128"/>
      <c r="D22" s="5"/>
      <c r="E22" s="5"/>
      <c r="F22" s="5"/>
      <c r="G22" s="69"/>
      <c r="H22" s="72">
        <v>0.3</v>
      </c>
      <c r="I22" s="76"/>
    </row>
    <row r="23" spans="1:11" ht="27" customHeight="1" thickBot="1" x14ac:dyDescent="0.3">
      <c r="A23" s="30" t="s">
        <v>33</v>
      </c>
      <c r="B23" s="140" t="s">
        <v>34</v>
      </c>
      <c r="C23" s="130"/>
      <c r="D23" s="130"/>
      <c r="E23" s="130"/>
      <c r="F23" s="130"/>
      <c r="G23" s="141"/>
      <c r="H23" s="35">
        <v>0.25</v>
      </c>
      <c r="I23" s="77"/>
    </row>
    <row r="24" spans="1:11" x14ac:dyDescent="0.25">
      <c r="A24" s="188"/>
      <c r="B24" s="189"/>
      <c r="C24" s="189"/>
      <c r="D24" s="189"/>
      <c r="E24" s="189"/>
      <c r="F24" s="189"/>
      <c r="G24" s="189"/>
      <c r="H24" s="189"/>
      <c r="I24" s="11"/>
      <c r="J24" s="9"/>
      <c r="K24" s="10"/>
    </row>
    <row r="25" spans="1:11" ht="15.75" thickBot="1" x14ac:dyDescent="0.3">
      <c r="A25" s="13"/>
      <c r="B25" s="14"/>
      <c r="C25" s="14"/>
      <c r="D25" s="15"/>
      <c r="E25" s="15"/>
      <c r="F25" s="15"/>
      <c r="G25" s="15"/>
      <c r="H25" s="15"/>
      <c r="I25" s="12"/>
      <c r="J25" s="9"/>
      <c r="K25" s="10"/>
    </row>
    <row r="26" spans="1:11" ht="27.75" customHeight="1" thickBot="1" x14ac:dyDescent="0.3">
      <c r="A26" s="96" t="s">
        <v>57</v>
      </c>
      <c r="B26" s="97" t="s">
        <v>58</v>
      </c>
      <c r="C26" s="17"/>
      <c r="D26" s="17"/>
      <c r="E26" s="17"/>
      <c r="F26" s="17"/>
      <c r="G26" s="17"/>
      <c r="H26" s="17"/>
      <c r="I26" s="16"/>
      <c r="J26" s="9"/>
      <c r="K26" s="10"/>
    </row>
    <row r="27" spans="1:11" ht="21.75" customHeight="1" x14ac:dyDescent="0.25">
      <c r="A27" s="190"/>
      <c r="B27" s="95"/>
      <c r="C27" s="17"/>
      <c r="D27" s="17"/>
      <c r="E27" s="17"/>
      <c r="F27" s="17"/>
      <c r="G27" s="17"/>
      <c r="H27" s="17"/>
      <c r="I27" s="8"/>
      <c r="J27" s="9"/>
      <c r="K27" s="10"/>
    </row>
    <row r="28" spans="1:11" ht="21.75" customHeight="1" x14ac:dyDescent="0.25">
      <c r="A28" s="191"/>
      <c r="B28" s="92"/>
      <c r="C28" s="17"/>
      <c r="D28" s="17"/>
      <c r="E28" s="17"/>
      <c r="F28" s="17"/>
      <c r="G28" s="17"/>
      <c r="H28" s="17"/>
      <c r="I28" s="8"/>
      <c r="J28" s="9"/>
      <c r="K28" s="10"/>
    </row>
    <row r="29" spans="1:11" ht="21.75" customHeight="1" x14ac:dyDescent="0.25">
      <c r="A29" s="191"/>
      <c r="B29" s="93"/>
      <c r="C29" s="17"/>
      <c r="D29" s="17"/>
      <c r="E29" s="17"/>
      <c r="F29" s="17"/>
      <c r="G29" s="17"/>
      <c r="H29" s="17"/>
      <c r="I29" s="8"/>
      <c r="J29" s="9"/>
      <c r="K29" s="10"/>
    </row>
    <row r="30" spans="1:11" ht="21.75" customHeight="1" x14ac:dyDescent="0.25">
      <c r="A30" s="191"/>
      <c r="B30" s="92"/>
      <c r="C30" s="17"/>
      <c r="D30" s="17"/>
      <c r="E30" s="17"/>
      <c r="F30" s="17"/>
      <c r="G30" s="17"/>
      <c r="H30" s="17"/>
      <c r="I30" s="8"/>
      <c r="J30" s="9"/>
      <c r="K30" s="10"/>
    </row>
    <row r="31" spans="1:11" ht="21.75" customHeight="1" thickBot="1" x14ac:dyDescent="0.3">
      <c r="A31" s="192"/>
      <c r="B31" s="94"/>
      <c r="C31" s="90"/>
      <c r="D31" s="90"/>
      <c r="E31" s="90"/>
      <c r="F31" s="91"/>
      <c r="G31" s="91"/>
      <c r="H31" s="91"/>
      <c r="I31" s="8"/>
      <c r="J31" s="9"/>
      <c r="K31" s="10"/>
    </row>
  </sheetData>
  <mergeCells count="15">
    <mergeCell ref="A19:G19"/>
    <mergeCell ref="A24:H24"/>
    <mergeCell ref="A27:A31"/>
    <mergeCell ref="A10:G10"/>
    <mergeCell ref="A14:A15"/>
    <mergeCell ref="A17:A18"/>
    <mergeCell ref="C1:H2"/>
    <mergeCell ref="A1:A2"/>
    <mergeCell ref="A5:G5"/>
    <mergeCell ref="A6:A9"/>
    <mergeCell ref="C3:C4"/>
    <mergeCell ref="D3:D4"/>
    <mergeCell ref="E3:E4"/>
    <mergeCell ref="F3:F4"/>
    <mergeCell ref="G3:G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opLeftCell="B1" zoomScaleNormal="100" workbookViewId="0">
      <selection activeCell="B45" sqref="B45"/>
    </sheetView>
  </sheetViews>
  <sheetFormatPr baseColWidth="10" defaultRowHeight="15" x14ac:dyDescent="0.25"/>
  <cols>
    <col min="1" max="1" width="61.42578125" style="2" customWidth="1"/>
    <col min="2" max="2" width="77.28515625" style="1" customWidth="1"/>
    <col min="3" max="3" width="13.42578125" customWidth="1"/>
    <col min="4" max="7" width="4.140625" customWidth="1"/>
    <col min="8" max="8" width="6" style="22" customWidth="1"/>
    <col min="9" max="9" width="6.28515625" customWidth="1"/>
    <col min="10" max="10" width="19.140625" customWidth="1"/>
    <col min="11" max="11" width="9.85546875" customWidth="1"/>
    <col min="12" max="12" width="3" style="37" customWidth="1"/>
    <col min="13" max="13" width="3.140625" style="37" customWidth="1"/>
    <col min="14" max="14" width="9.5703125" customWidth="1"/>
    <col min="15" max="15" width="1.7109375" customWidth="1"/>
    <col min="16" max="16" width="1.85546875" style="37" customWidth="1"/>
    <col min="17" max="17" width="80.140625" customWidth="1"/>
  </cols>
  <sheetData>
    <row r="1" spans="1:17" ht="108.75" customHeight="1" thickBot="1" x14ac:dyDescent="0.3">
      <c r="A1" s="98" t="s">
        <v>41</v>
      </c>
      <c r="B1" s="19"/>
      <c r="C1" s="220" t="s">
        <v>0</v>
      </c>
      <c r="D1" s="221"/>
      <c r="E1" s="221"/>
      <c r="F1" s="221"/>
      <c r="G1" s="222"/>
      <c r="H1" s="21"/>
      <c r="I1" s="20"/>
      <c r="J1" s="39"/>
      <c r="K1" s="39"/>
      <c r="N1" s="198" t="s">
        <v>43</v>
      </c>
      <c r="O1" s="39"/>
    </row>
    <row r="2" spans="1:17" s="3" customFormat="1" ht="32.25" customHeight="1" thickBot="1" x14ac:dyDescent="0.3">
      <c r="A2" s="25" t="s">
        <v>2</v>
      </c>
      <c r="B2" s="26" t="s">
        <v>3</v>
      </c>
      <c r="C2" s="27" t="s">
        <v>1</v>
      </c>
      <c r="D2" s="27">
        <v>0</v>
      </c>
      <c r="E2" s="27">
        <v>1</v>
      </c>
      <c r="F2" s="27">
        <v>2</v>
      </c>
      <c r="G2" s="99">
        <v>3</v>
      </c>
      <c r="H2" s="42"/>
      <c r="I2" s="238" t="s">
        <v>63</v>
      </c>
      <c r="J2" s="239"/>
      <c r="K2" s="23" t="s">
        <v>42</v>
      </c>
      <c r="L2" s="38"/>
      <c r="M2" s="38"/>
      <c r="N2" s="198"/>
      <c r="P2" s="38"/>
      <c r="Q2" s="107" t="s">
        <v>61</v>
      </c>
    </row>
    <row r="3" spans="1:17" s="3" customFormat="1" ht="20.25" customHeight="1" thickBot="1" x14ac:dyDescent="0.3">
      <c r="A3" s="200" t="s">
        <v>5</v>
      </c>
      <c r="B3" s="201"/>
      <c r="C3" s="201"/>
      <c r="D3" s="201"/>
      <c r="E3" s="201"/>
      <c r="F3" s="201"/>
      <c r="G3" s="202"/>
      <c r="H3" s="166">
        <f>SUM(M4:M7)</f>
        <v>1</v>
      </c>
      <c r="I3" s="31">
        <v>0.4</v>
      </c>
      <c r="K3" s="24">
        <f>SUM(K4:K7)</f>
        <v>0</v>
      </c>
      <c r="L3" s="38"/>
      <c r="M3" s="38"/>
      <c r="P3" s="38"/>
      <c r="Q3" s="108" t="s">
        <v>4</v>
      </c>
    </row>
    <row r="4" spans="1:17" ht="17.25" customHeight="1" x14ac:dyDescent="0.25">
      <c r="A4" s="223" t="s">
        <v>6</v>
      </c>
      <c r="B4" s="43" t="s">
        <v>7</v>
      </c>
      <c r="C4" s="116"/>
      <c r="D4" s="113"/>
      <c r="E4" s="113"/>
      <c r="F4" s="113"/>
      <c r="G4" s="60"/>
      <c r="H4" s="44" t="str">
        <f>(IF(L4="","◄",""))</f>
        <v>◄</v>
      </c>
      <c r="I4" s="32">
        <v>0.2</v>
      </c>
      <c r="J4" s="39"/>
      <c r="K4" s="36">
        <f>(IF(E4&lt;&gt;"",1/3,0)+IF(F4&lt;&gt;"",2/3,0)+IF(G4&lt;&gt;"",1,0))*N4*I$3*20</f>
        <v>0</v>
      </c>
      <c r="L4" s="118" t="str">
        <f>IF(C4="",IF(COUNTBLANK(D4:G4)=3,1,""),1)</f>
        <v/>
      </c>
      <c r="M4" s="118">
        <f>IF(C4="",I4,0)</f>
        <v>0.2</v>
      </c>
      <c r="N4" s="119">
        <f>IF(M4=0,0,I4/SUM(M$4:M$7))</f>
        <v>0.2</v>
      </c>
      <c r="O4" s="39"/>
      <c r="P4" s="37">
        <f>IF(D4&lt;&gt;"",0.02,(K4/(N4*I$3*20)))</f>
        <v>0</v>
      </c>
      <c r="Q4" s="110">
        <f>'Elaboration U5'!I6</f>
        <v>0</v>
      </c>
    </row>
    <row r="5" spans="1:17" ht="17.25" customHeight="1" x14ac:dyDescent="0.25">
      <c r="A5" s="223"/>
      <c r="B5" s="43" t="s">
        <v>8</v>
      </c>
      <c r="C5" s="116"/>
      <c r="D5" s="113"/>
      <c r="E5" s="113"/>
      <c r="F5" s="113"/>
      <c r="G5" s="60"/>
      <c r="H5" s="44" t="str">
        <f t="shared" ref="H5:H7" si="0">(IF(L5="","◄",""))</f>
        <v>◄</v>
      </c>
      <c r="I5" s="33">
        <v>0.2</v>
      </c>
      <c r="J5" s="39"/>
      <c r="K5" s="36">
        <f t="shared" ref="K5:K6" si="1">(IF(E5&lt;&gt;"",1/3,0)+IF(F5&lt;&gt;"",2/3,0)+IF(G5&lt;&gt;"",1,0))*N5*I$3*20</f>
        <v>0</v>
      </c>
      <c r="L5" s="118" t="str">
        <f t="shared" ref="L5:L7" si="2">IF(C5="",IF(COUNTBLANK(D5:G5)=3,1,""),1)</f>
        <v/>
      </c>
      <c r="M5" s="118">
        <f t="shared" ref="M5:M7" si="3">IF(C5="",I5,0)</f>
        <v>0.2</v>
      </c>
      <c r="N5" s="119">
        <f t="shared" ref="N5:N7" si="4">IF(M5=0,0,I5/SUM(M$4:M$7))</f>
        <v>0.2</v>
      </c>
      <c r="O5" s="39"/>
      <c r="P5" s="37">
        <f t="shared" ref="P5:P6" si="5">IF(D5&lt;&gt;"",0.02,(K5/(N5*I$3*20)))</f>
        <v>0</v>
      </c>
      <c r="Q5" s="111">
        <f>'Elaboration U5'!I7</f>
        <v>0</v>
      </c>
    </row>
    <row r="6" spans="1:17" ht="17.25" customHeight="1" x14ac:dyDescent="0.25">
      <c r="A6" s="223"/>
      <c r="B6" s="43" t="s">
        <v>9</v>
      </c>
      <c r="C6" s="116"/>
      <c r="D6" s="113"/>
      <c r="E6" s="113"/>
      <c r="F6" s="113"/>
      <c r="G6" s="60"/>
      <c r="H6" s="44" t="str">
        <f t="shared" si="0"/>
        <v>◄</v>
      </c>
      <c r="I6" s="33">
        <v>0.4</v>
      </c>
      <c r="J6" s="39"/>
      <c r="K6" s="36">
        <f t="shared" si="1"/>
        <v>0</v>
      </c>
      <c r="L6" s="118" t="str">
        <f t="shared" si="2"/>
        <v/>
      </c>
      <c r="M6" s="118">
        <f t="shared" si="3"/>
        <v>0.4</v>
      </c>
      <c r="N6" s="119">
        <f t="shared" si="4"/>
        <v>0.4</v>
      </c>
      <c r="O6" s="39"/>
      <c r="P6" s="37">
        <f t="shared" si="5"/>
        <v>0</v>
      </c>
      <c r="Q6" s="111">
        <f>'Elaboration U5'!I8</f>
        <v>0</v>
      </c>
    </row>
    <row r="7" spans="1:17" ht="20.25" customHeight="1" thickBot="1" x14ac:dyDescent="0.3">
      <c r="A7" s="224"/>
      <c r="B7" s="122" t="s">
        <v>10</v>
      </c>
      <c r="C7" s="120"/>
      <c r="D7" s="120"/>
      <c r="E7" s="120"/>
      <c r="F7" s="120"/>
      <c r="G7" s="121"/>
      <c r="H7" s="44" t="str">
        <f t="shared" si="0"/>
        <v>◄</v>
      </c>
      <c r="I7" s="115">
        <v>0.2</v>
      </c>
      <c r="J7" s="39"/>
      <c r="K7" s="36">
        <f>IF(C7="",(IF(E7&lt;&gt;"",1/3,0)+IF(F7&lt;&gt;"",2/3,0)+IF(G7&lt;&gt;"",1,0))*N7*I$3*20,"")</f>
        <v>0</v>
      </c>
      <c r="L7" s="118" t="str">
        <f t="shared" si="2"/>
        <v/>
      </c>
      <c r="M7" s="118">
        <f t="shared" si="3"/>
        <v>0.2</v>
      </c>
      <c r="N7" s="119">
        <f t="shared" si="4"/>
        <v>0.2</v>
      </c>
      <c r="O7" s="39"/>
      <c r="P7" s="37">
        <f>IF(C7="",IF(D7&lt;&gt;"",0.02,(K7/(N7*I$3*20))),"")</f>
        <v>0</v>
      </c>
      <c r="Q7" s="112">
        <f>'Elaboration U5'!I9</f>
        <v>0</v>
      </c>
    </row>
    <row r="8" spans="1:17" ht="20.25" customHeight="1" thickBot="1" x14ac:dyDescent="0.3">
      <c r="A8" s="200" t="s">
        <v>11</v>
      </c>
      <c r="B8" s="201"/>
      <c r="C8" s="201"/>
      <c r="D8" s="201"/>
      <c r="E8" s="201"/>
      <c r="F8" s="201"/>
      <c r="G8" s="202"/>
      <c r="H8" s="166">
        <f>SUM(M9:M16)</f>
        <v>0.99999999999999989</v>
      </c>
      <c r="I8" s="41">
        <v>0.3</v>
      </c>
      <c r="J8" s="39"/>
      <c r="K8" s="24">
        <f>SUM(K9:K16)</f>
        <v>0</v>
      </c>
      <c r="N8" s="106"/>
      <c r="O8" s="39"/>
      <c r="Q8" s="109" t="s">
        <v>4</v>
      </c>
    </row>
    <row r="9" spans="1:17" ht="18.75" customHeight="1" x14ac:dyDescent="0.25">
      <c r="A9" s="148" t="s">
        <v>45</v>
      </c>
      <c r="B9" s="149" t="s">
        <v>13</v>
      </c>
      <c r="C9" s="150"/>
      <c r="D9" s="150"/>
      <c r="E9" s="150"/>
      <c r="F9" s="150"/>
      <c r="G9" s="151"/>
      <c r="H9" s="44" t="str">
        <f>(IF(L9="","◄",""))</f>
        <v>◄</v>
      </c>
      <c r="I9" s="160">
        <v>0.1</v>
      </c>
      <c r="J9" s="117"/>
      <c r="K9" s="162">
        <f>IF(C9="",(IF(E9&lt;&gt;"",1/3,0)+IF(F9&lt;&gt;"",2/3,0)+IF(G9&lt;&gt;"",1,0))*N9*I$8*20,"")</f>
        <v>0</v>
      </c>
      <c r="L9" s="118" t="str">
        <f>IF(C9="",IF(COUNTBLANK(D9:G9)=3,1,""),1)</f>
        <v/>
      </c>
      <c r="M9" s="118">
        <f>IF(C9="",I9,0)</f>
        <v>0.1</v>
      </c>
      <c r="N9" s="163">
        <f>IF(M9=0,0,I9/SUM(M$9:M$16))</f>
        <v>0.10000000000000002</v>
      </c>
      <c r="O9" s="39"/>
      <c r="P9" s="37">
        <f>IF(C9="",IF(D9&lt;&gt;"",0.02,(K9/(N9*I$8*20))),"")</f>
        <v>0</v>
      </c>
      <c r="Q9" s="157">
        <f>'Elaboration U5'!I11</f>
        <v>0</v>
      </c>
    </row>
    <row r="10" spans="1:17" ht="21.75" customHeight="1" x14ac:dyDescent="0.25">
      <c r="A10" s="148" t="s">
        <v>46</v>
      </c>
      <c r="B10" s="149" t="s">
        <v>15</v>
      </c>
      <c r="C10" s="150"/>
      <c r="D10" s="150"/>
      <c r="E10" s="150"/>
      <c r="F10" s="150"/>
      <c r="G10" s="151"/>
      <c r="H10" s="44" t="str">
        <f t="shared" ref="H10:H21" si="6">(IF(L10="","◄",""))</f>
        <v>◄</v>
      </c>
      <c r="I10" s="160">
        <v>0.1</v>
      </c>
      <c r="J10" s="117"/>
      <c r="K10" s="162">
        <f>IF(C10="",(IF(E10&lt;&gt;"",1/3,0)+IF(F10&lt;&gt;"",2/3,0)+IF(G10&lt;&gt;"",1,0))*N10*I$8*20,"")</f>
        <v>0</v>
      </c>
      <c r="L10" s="118" t="str">
        <f>IF(C10="",IF(COUNTBLANK(D10:G10)=3,1,""),1)</f>
        <v/>
      </c>
      <c r="M10" s="118">
        <f>IF(C10="",I10,0)</f>
        <v>0.1</v>
      </c>
      <c r="N10" s="163">
        <f>IF(M10=0,0,I10/SUM(M$9:M$16))</f>
        <v>0.10000000000000002</v>
      </c>
      <c r="O10" s="39"/>
      <c r="P10" s="37">
        <f>IF(C10="",IF(D10&lt;&gt;"",0.02,(K10/(N10*I$8*20))),"")</f>
        <v>0</v>
      </c>
      <c r="Q10" s="158">
        <f>'Elaboration U5'!I12</f>
        <v>0</v>
      </c>
    </row>
    <row r="11" spans="1:17" ht="21.75" customHeight="1" x14ac:dyDescent="0.25">
      <c r="A11" s="148" t="s">
        <v>47</v>
      </c>
      <c r="B11" s="149" t="s">
        <v>17</v>
      </c>
      <c r="C11" s="152"/>
      <c r="D11" s="150"/>
      <c r="E11" s="150"/>
      <c r="F11" s="150"/>
      <c r="G11" s="151"/>
      <c r="H11" s="44" t="str">
        <f t="shared" si="6"/>
        <v>◄</v>
      </c>
      <c r="I11" s="160">
        <v>0.2</v>
      </c>
      <c r="J11" s="39"/>
      <c r="K11" s="162">
        <f>(IF(E11&lt;&gt;"",1/3,0)+IF(F11&lt;&gt;"",2/3,0)+IF(G11&lt;&gt;"",1,0))*N11*I$8*20</f>
        <v>0</v>
      </c>
      <c r="L11" s="118" t="str">
        <f t="shared" ref="L11:L16" si="7">IF(C11="",IF(COUNTBLANK(D11:G11)=3,1,""),1)</f>
        <v/>
      </c>
      <c r="M11" s="118">
        <f t="shared" ref="M11:M16" si="8">IF(C11="",I11,0)</f>
        <v>0.2</v>
      </c>
      <c r="N11" s="163">
        <f t="shared" ref="N11:N16" si="9">IF(M11=0,0,I11/SUM(M$9:M$16))</f>
        <v>0.20000000000000004</v>
      </c>
      <c r="O11" s="39"/>
      <c r="P11" s="37">
        <f t="shared" ref="P11:P16" si="10">IF(D11&lt;&gt;"",0.02,(K11/(N11*I$8*20)))</f>
        <v>0</v>
      </c>
      <c r="Q11" s="158">
        <f>'Elaboration U5'!I13</f>
        <v>0</v>
      </c>
    </row>
    <row r="12" spans="1:17" ht="21" customHeight="1" x14ac:dyDescent="0.25">
      <c r="A12" s="225" t="s">
        <v>48</v>
      </c>
      <c r="B12" s="149" t="s">
        <v>19</v>
      </c>
      <c r="C12" s="152"/>
      <c r="D12" s="150"/>
      <c r="E12" s="150"/>
      <c r="F12" s="150"/>
      <c r="G12" s="151"/>
      <c r="H12" s="44" t="str">
        <f t="shared" si="6"/>
        <v>◄</v>
      </c>
      <c r="I12" s="160">
        <v>0.1</v>
      </c>
      <c r="J12" s="39"/>
      <c r="K12" s="162">
        <f t="shared" ref="K12:K16" si="11">(IF(E12&lt;&gt;"",1/3,0)+IF(F12&lt;&gt;"",2/3,0)+IF(G12&lt;&gt;"",1,0))*N12*I$8*20</f>
        <v>0</v>
      </c>
      <c r="L12" s="118" t="str">
        <f t="shared" si="7"/>
        <v/>
      </c>
      <c r="M12" s="118">
        <f t="shared" si="8"/>
        <v>0.1</v>
      </c>
      <c r="N12" s="163">
        <f t="shared" si="9"/>
        <v>0.10000000000000002</v>
      </c>
      <c r="O12" s="39"/>
      <c r="P12" s="37">
        <f t="shared" si="10"/>
        <v>0</v>
      </c>
      <c r="Q12" s="158">
        <f>'Elaboration U5'!I14</f>
        <v>0</v>
      </c>
    </row>
    <row r="13" spans="1:17" ht="21" customHeight="1" x14ac:dyDescent="0.25">
      <c r="A13" s="225"/>
      <c r="B13" s="149" t="s">
        <v>20</v>
      </c>
      <c r="C13" s="152"/>
      <c r="D13" s="150"/>
      <c r="E13" s="150"/>
      <c r="F13" s="150"/>
      <c r="G13" s="151"/>
      <c r="H13" s="44" t="str">
        <f>(IF(L13="","◄",""))</f>
        <v>◄</v>
      </c>
      <c r="I13" s="160">
        <v>0.1</v>
      </c>
      <c r="J13" s="39"/>
      <c r="K13" s="162">
        <f t="shared" si="11"/>
        <v>0</v>
      </c>
      <c r="L13" s="118" t="str">
        <f t="shared" si="7"/>
        <v/>
      </c>
      <c r="M13" s="118">
        <f t="shared" si="8"/>
        <v>0.1</v>
      </c>
      <c r="N13" s="163">
        <f t="shared" si="9"/>
        <v>0.10000000000000002</v>
      </c>
      <c r="O13" s="39"/>
      <c r="P13" s="37">
        <f t="shared" si="10"/>
        <v>0</v>
      </c>
      <c r="Q13" s="158">
        <f>'Elaboration U5'!I15</f>
        <v>0</v>
      </c>
    </row>
    <row r="14" spans="1:17" ht="24.75" customHeight="1" x14ac:dyDescent="0.25">
      <c r="A14" s="148" t="s">
        <v>49</v>
      </c>
      <c r="B14" s="149" t="s">
        <v>22</v>
      </c>
      <c r="C14" s="152"/>
      <c r="D14" s="150"/>
      <c r="E14" s="150"/>
      <c r="F14" s="150"/>
      <c r="G14" s="151"/>
      <c r="H14" s="44" t="str">
        <f t="shared" si="6"/>
        <v>◄</v>
      </c>
      <c r="I14" s="160">
        <v>0.1</v>
      </c>
      <c r="J14" s="39"/>
      <c r="K14" s="162">
        <f t="shared" si="11"/>
        <v>0</v>
      </c>
      <c r="L14" s="118" t="str">
        <f t="shared" si="7"/>
        <v/>
      </c>
      <c r="M14" s="118">
        <f t="shared" si="8"/>
        <v>0.1</v>
      </c>
      <c r="N14" s="163">
        <f t="shared" si="9"/>
        <v>0.10000000000000002</v>
      </c>
      <c r="O14" s="39"/>
      <c r="P14" s="37">
        <f t="shared" si="10"/>
        <v>0</v>
      </c>
      <c r="Q14" s="158">
        <f>'Elaboration U5'!I16</f>
        <v>0</v>
      </c>
    </row>
    <row r="15" spans="1:17" ht="26.25" customHeight="1" x14ac:dyDescent="0.25">
      <c r="A15" s="226" t="s">
        <v>50</v>
      </c>
      <c r="B15" s="149" t="s">
        <v>24</v>
      </c>
      <c r="C15" s="152"/>
      <c r="D15" s="150"/>
      <c r="E15" s="150"/>
      <c r="F15" s="150"/>
      <c r="G15" s="151"/>
      <c r="H15" s="44" t="str">
        <f t="shared" si="6"/>
        <v>◄</v>
      </c>
      <c r="I15" s="160">
        <v>0.2</v>
      </c>
      <c r="J15" s="39"/>
      <c r="K15" s="162">
        <f t="shared" si="11"/>
        <v>0</v>
      </c>
      <c r="L15" s="118" t="str">
        <f t="shared" si="7"/>
        <v/>
      </c>
      <c r="M15" s="118">
        <f t="shared" si="8"/>
        <v>0.2</v>
      </c>
      <c r="N15" s="163">
        <f t="shared" si="9"/>
        <v>0.20000000000000004</v>
      </c>
      <c r="O15" s="39"/>
      <c r="P15" s="37">
        <f t="shared" si="10"/>
        <v>0</v>
      </c>
      <c r="Q15" s="158">
        <f>'Elaboration U5'!I17</f>
        <v>0</v>
      </c>
    </row>
    <row r="16" spans="1:17" ht="22.5" customHeight="1" thickBot="1" x14ac:dyDescent="0.3">
      <c r="A16" s="227"/>
      <c r="B16" s="153" t="s">
        <v>25</v>
      </c>
      <c r="C16" s="154"/>
      <c r="D16" s="155"/>
      <c r="E16" s="155"/>
      <c r="F16" s="155"/>
      <c r="G16" s="156"/>
      <c r="H16" s="44" t="str">
        <f t="shared" si="6"/>
        <v>◄</v>
      </c>
      <c r="I16" s="161">
        <v>0.1</v>
      </c>
      <c r="J16" s="39"/>
      <c r="K16" s="162">
        <f t="shared" si="11"/>
        <v>0</v>
      </c>
      <c r="L16" s="118" t="str">
        <f t="shared" si="7"/>
        <v/>
      </c>
      <c r="M16" s="118">
        <f t="shared" si="8"/>
        <v>0.1</v>
      </c>
      <c r="N16" s="163">
        <f t="shared" si="9"/>
        <v>0.10000000000000002</v>
      </c>
      <c r="O16" s="39"/>
      <c r="P16" s="37">
        <f t="shared" si="10"/>
        <v>0</v>
      </c>
      <c r="Q16" s="159">
        <f>'Elaboration U5'!I18</f>
        <v>0</v>
      </c>
    </row>
    <row r="17" spans="1:17" ht="19.5" customHeight="1" thickBot="1" x14ac:dyDescent="0.3">
      <c r="A17" s="200" t="s">
        <v>26</v>
      </c>
      <c r="B17" s="201"/>
      <c r="C17" s="201"/>
      <c r="D17" s="201"/>
      <c r="E17" s="201"/>
      <c r="F17" s="201"/>
      <c r="G17" s="202"/>
      <c r="H17" s="166">
        <f>SUM(M18:M21)</f>
        <v>1</v>
      </c>
      <c r="I17" s="41">
        <v>0.3</v>
      </c>
      <c r="J17" s="39"/>
      <c r="K17" s="24">
        <f>SUM(K18:K21)</f>
        <v>0</v>
      </c>
      <c r="N17" s="39"/>
      <c r="O17" s="39"/>
      <c r="Q17" s="108" t="s">
        <v>4</v>
      </c>
    </row>
    <row r="18" spans="1:17" ht="26.25" customHeight="1" x14ac:dyDescent="0.25">
      <c r="A18" s="29" t="s">
        <v>51</v>
      </c>
      <c r="B18" s="18" t="s">
        <v>28</v>
      </c>
      <c r="C18" s="116"/>
      <c r="D18" s="113"/>
      <c r="E18" s="113"/>
      <c r="F18" s="113"/>
      <c r="G18" s="60"/>
      <c r="H18" s="44" t="str">
        <f t="shared" si="6"/>
        <v>◄</v>
      </c>
      <c r="I18" s="34">
        <v>0.25</v>
      </c>
      <c r="J18" s="39"/>
      <c r="K18" s="36">
        <f>(IF(E18&lt;&gt;"",1/3,0)+IF(F18&lt;&gt;"",2/3,0)+IF(G18&lt;&gt;"",1,0))*N18*I$17*20</f>
        <v>0</v>
      </c>
      <c r="L18" s="118" t="str">
        <f>IF(C18="",IF(COUNTBLANK(D18:G18)=3,1,""),1)</f>
        <v/>
      </c>
      <c r="M18" s="118">
        <f>IF(C18="",I18,0)</f>
        <v>0.25</v>
      </c>
      <c r="N18" s="119">
        <f>IF(M18=0,0,I18/SUM(M$18:M$21))</f>
        <v>0.25</v>
      </c>
      <c r="O18" s="39"/>
      <c r="P18" s="37">
        <f>IF(D18&lt;&gt;"",0.02,(K18/(N18*I$17*20)))</f>
        <v>0</v>
      </c>
      <c r="Q18" s="111">
        <f>'Elaboration U5'!I20</f>
        <v>0</v>
      </c>
    </row>
    <row r="19" spans="1:17" ht="26.25" customHeight="1" x14ac:dyDescent="0.25">
      <c r="A19" s="29" t="s">
        <v>52</v>
      </c>
      <c r="B19" s="18" t="s">
        <v>30</v>
      </c>
      <c r="C19" s="116"/>
      <c r="D19" s="113"/>
      <c r="E19" s="113"/>
      <c r="F19" s="113"/>
      <c r="G19" s="60"/>
      <c r="H19" s="44" t="str">
        <f t="shared" si="6"/>
        <v>◄</v>
      </c>
      <c r="I19" s="34">
        <v>0.2</v>
      </c>
      <c r="J19" s="39"/>
      <c r="K19" s="36">
        <f t="shared" ref="K19:K20" si="12">(IF(E19&lt;&gt;"",1/3,0)+IF(F19&lt;&gt;"",2/3,0)+IF(G19&lt;&gt;"",1,0))*N19*I$17*20</f>
        <v>0</v>
      </c>
      <c r="L19" s="118" t="str">
        <f t="shared" ref="L19:L21" si="13">IF(C19="",IF(COUNTBLANK(D19:G19)=3,1,""),1)</f>
        <v/>
      </c>
      <c r="M19" s="118">
        <f t="shared" ref="M19:M21" si="14">IF(C19="",I19,0)</f>
        <v>0.2</v>
      </c>
      <c r="N19" s="119">
        <f t="shared" ref="N19:N21" si="15">IF(M19=0,0,I19/SUM(M$18:M$21))</f>
        <v>0.2</v>
      </c>
      <c r="O19" s="39"/>
      <c r="P19" s="37">
        <f t="shared" ref="P19:P20" si="16">IF(D19&lt;&gt;"",0.02,(K19/(N19*I$17*20)))</f>
        <v>0</v>
      </c>
      <c r="Q19" s="111">
        <f>'Elaboration U5'!I21</f>
        <v>0</v>
      </c>
    </row>
    <row r="20" spans="1:17" ht="26.25" customHeight="1" x14ac:dyDescent="0.25">
      <c r="A20" s="29" t="s">
        <v>53</v>
      </c>
      <c r="B20" s="18" t="s">
        <v>32</v>
      </c>
      <c r="C20" s="116"/>
      <c r="D20" s="113"/>
      <c r="E20" s="113"/>
      <c r="F20" s="113"/>
      <c r="G20" s="60"/>
      <c r="H20" s="44" t="str">
        <f t="shared" si="6"/>
        <v>◄</v>
      </c>
      <c r="I20" s="34">
        <v>0.3</v>
      </c>
      <c r="J20" s="39"/>
      <c r="K20" s="36">
        <f t="shared" si="12"/>
        <v>0</v>
      </c>
      <c r="L20" s="118" t="str">
        <f t="shared" si="13"/>
        <v/>
      </c>
      <c r="M20" s="118">
        <f t="shared" si="14"/>
        <v>0.3</v>
      </c>
      <c r="N20" s="119">
        <f t="shared" si="15"/>
        <v>0.3</v>
      </c>
      <c r="O20" s="39"/>
      <c r="P20" s="37">
        <f t="shared" si="16"/>
        <v>0</v>
      </c>
      <c r="Q20" s="111">
        <f>'Elaboration U5'!I22</f>
        <v>0</v>
      </c>
    </row>
    <row r="21" spans="1:17" ht="26.25" customHeight="1" thickBot="1" x14ac:dyDescent="0.3">
      <c r="A21" s="30" t="s">
        <v>54</v>
      </c>
      <c r="B21" s="123" t="s">
        <v>34</v>
      </c>
      <c r="C21" s="114"/>
      <c r="D21" s="114"/>
      <c r="E21" s="114"/>
      <c r="F21" s="114"/>
      <c r="G21" s="61"/>
      <c r="H21" s="44" t="str">
        <f t="shared" si="6"/>
        <v>◄</v>
      </c>
      <c r="I21" s="35">
        <v>0.25</v>
      </c>
      <c r="J21" s="117"/>
      <c r="K21" s="36">
        <f>IF(C21="",(IF(E21&lt;&gt;"",1/3,0)+IF(F21&lt;&gt;"",2/3,0)+IF(G21&lt;&gt;"",1,0))*N21*I$17*20,"")</f>
        <v>0</v>
      </c>
      <c r="L21" s="118" t="str">
        <f t="shared" si="13"/>
        <v/>
      </c>
      <c r="M21" s="118">
        <f t="shared" si="14"/>
        <v>0.25</v>
      </c>
      <c r="N21" s="119">
        <f t="shared" si="15"/>
        <v>0.25</v>
      </c>
      <c r="O21" s="39"/>
      <c r="P21" s="37">
        <f>IF(C21="",IF(D21&lt;&gt;"",0.02,(K21/(N21*I$17*20))),"")</f>
        <v>0</v>
      </c>
      <c r="Q21" s="112">
        <f>'Elaboration U5'!I23</f>
        <v>0</v>
      </c>
    </row>
    <row r="22" spans="1:17" ht="37.5" customHeight="1" thickBot="1" x14ac:dyDescent="0.3">
      <c r="B22" s="228" t="s">
        <v>60</v>
      </c>
      <c r="C22" s="228"/>
      <c r="D22" s="228"/>
      <c r="E22" s="228"/>
      <c r="F22" s="228"/>
      <c r="G22" s="228"/>
      <c r="H22" s="59"/>
      <c r="I22" s="165">
        <f>SUM(M4:M7)*I3+SUM(M9:M16)*I8+SUM(M18:M21)*I17</f>
        <v>1</v>
      </c>
      <c r="J22" s="49"/>
      <c r="K22" s="164" t="s">
        <v>62</v>
      </c>
      <c r="N22" s="39"/>
      <c r="O22" s="39"/>
    </row>
    <row r="23" spans="1:17" ht="15.75" thickBot="1" x14ac:dyDescent="0.3">
      <c r="A23" s="46"/>
      <c r="B23" s="47"/>
      <c r="C23" s="62" t="s">
        <v>44</v>
      </c>
      <c r="D23" s="48"/>
      <c r="E23" s="203">
        <f>K17+K8+K3</f>
        <v>0</v>
      </c>
      <c r="F23" s="204"/>
      <c r="G23" s="205" t="s">
        <v>35</v>
      </c>
      <c r="H23" s="205"/>
      <c r="I23" s="206"/>
      <c r="J23" s="50"/>
      <c r="K23" s="39"/>
      <c r="N23" s="39"/>
      <c r="O23" s="39"/>
    </row>
    <row r="24" spans="1:17" ht="21.75" thickBot="1" x14ac:dyDescent="0.3">
      <c r="A24" s="46"/>
      <c r="B24" s="47"/>
      <c r="C24" s="63" t="s">
        <v>55</v>
      </c>
      <c r="D24" s="48"/>
      <c r="E24" s="207"/>
      <c r="F24" s="208"/>
      <c r="G24" s="209" t="s">
        <v>36</v>
      </c>
      <c r="H24" s="209"/>
      <c r="I24" s="210"/>
      <c r="J24" s="50"/>
      <c r="K24" s="39"/>
      <c r="N24" s="39"/>
      <c r="O24" s="39"/>
    </row>
    <row r="25" spans="1:17" ht="15.75" thickBot="1" x14ac:dyDescent="0.3">
      <c r="A25" s="199"/>
      <c r="B25" s="199"/>
      <c r="C25" s="199"/>
      <c r="D25" s="199"/>
      <c r="E25" s="199"/>
      <c r="F25" s="199"/>
      <c r="G25" s="199"/>
      <c r="H25" s="199"/>
      <c r="I25" s="199"/>
      <c r="J25" s="50"/>
      <c r="K25" s="39"/>
      <c r="N25" s="39"/>
      <c r="O25" s="39"/>
    </row>
    <row r="26" spans="1:17" ht="21.75" customHeight="1" x14ac:dyDescent="0.25">
      <c r="A26" s="229" t="s">
        <v>37</v>
      </c>
      <c r="B26" s="230"/>
      <c r="C26" s="231"/>
      <c r="D26" s="52"/>
      <c r="E26" s="235" t="s">
        <v>40</v>
      </c>
      <c r="F26" s="236"/>
      <c r="G26" s="236"/>
      <c r="H26" s="236"/>
      <c r="I26" s="237"/>
      <c r="J26" s="50"/>
      <c r="K26" s="39"/>
      <c r="N26" s="39"/>
      <c r="O26" s="39"/>
    </row>
    <row r="27" spans="1:17" ht="40.5" customHeight="1" thickBot="1" x14ac:dyDescent="0.3">
      <c r="A27" s="232"/>
      <c r="B27" s="233"/>
      <c r="C27" s="234"/>
      <c r="D27" s="52"/>
      <c r="E27" s="211"/>
      <c r="F27" s="212"/>
      <c r="G27" s="212"/>
      <c r="H27" s="212"/>
      <c r="I27" s="213"/>
      <c r="J27" s="50"/>
      <c r="K27" s="39"/>
      <c r="N27" s="39"/>
      <c r="O27" s="39"/>
    </row>
    <row r="28" spans="1:17" ht="15.75" thickBot="1" x14ac:dyDescent="0.3">
      <c r="A28" s="51"/>
      <c r="B28" s="52"/>
      <c r="C28" s="52"/>
      <c r="D28" s="53"/>
      <c r="E28" s="53"/>
      <c r="F28" s="53"/>
      <c r="G28" s="53"/>
      <c r="H28" s="53"/>
      <c r="I28" s="53"/>
      <c r="J28" s="50"/>
      <c r="K28" s="39"/>
      <c r="N28" s="39"/>
      <c r="O28" s="39"/>
    </row>
    <row r="29" spans="1:17" ht="22.5" customHeight="1" x14ac:dyDescent="0.25">
      <c r="A29" s="214" t="s">
        <v>38</v>
      </c>
      <c r="B29" s="215"/>
      <c r="C29" s="105" t="s">
        <v>39</v>
      </c>
      <c r="D29" s="54"/>
      <c r="J29" s="50"/>
      <c r="K29" s="39"/>
      <c r="N29" s="39"/>
      <c r="O29" s="39"/>
    </row>
    <row r="30" spans="1:17" x14ac:dyDescent="0.25">
      <c r="A30" s="103"/>
      <c r="B30" s="104"/>
      <c r="C30" s="55"/>
      <c r="D30" s="56"/>
      <c r="J30" s="50"/>
      <c r="K30" s="39"/>
      <c r="N30" s="39"/>
      <c r="O30" s="39"/>
    </row>
    <row r="31" spans="1:17" x14ac:dyDescent="0.25">
      <c r="A31" s="103"/>
      <c r="B31" s="104"/>
      <c r="C31" s="55"/>
      <c r="D31" s="56"/>
      <c r="E31" s="57"/>
      <c r="F31" s="57"/>
      <c r="G31" s="57"/>
      <c r="H31" s="57"/>
      <c r="I31" s="57"/>
      <c r="J31" s="50"/>
      <c r="K31" s="39"/>
      <c r="N31" s="39"/>
      <c r="O31" s="39"/>
    </row>
    <row r="32" spans="1:17" x14ac:dyDescent="0.25">
      <c r="A32" s="101"/>
      <c r="B32" s="102"/>
      <c r="C32" s="55"/>
      <c r="D32" s="56"/>
      <c r="E32" s="57"/>
      <c r="F32" s="57"/>
      <c r="G32" s="57"/>
      <c r="H32" s="57"/>
      <c r="I32" s="57"/>
      <c r="J32" s="50"/>
      <c r="K32" s="39"/>
      <c r="N32" s="39"/>
      <c r="O32" s="39"/>
    </row>
    <row r="33" spans="1:15" x14ac:dyDescent="0.25">
      <c r="A33" s="103"/>
      <c r="B33" s="104"/>
      <c r="C33" s="55"/>
      <c r="D33" s="56"/>
      <c r="E33" s="57"/>
      <c r="F33" s="57"/>
      <c r="G33" s="57"/>
      <c r="H33" s="57"/>
      <c r="I33" s="57"/>
      <c r="J33" s="50"/>
      <c r="K33" s="39"/>
      <c r="N33" s="39"/>
      <c r="O33" s="39"/>
    </row>
    <row r="34" spans="1:15" ht="15.75" thickBot="1" x14ac:dyDescent="0.3">
      <c r="A34" s="216"/>
      <c r="B34" s="217"/>
      <c r="C34" s="58"/>
      <c r="D34" s="56"/>
      <c r="E34" s="218"/>
      <c r="F34" s="219"/>
      <c r="G34" s="219"/>
      <c r="H34" s="219"/>
      <c r="I34" s="219"/>
      <c r="J34" s="50"/>
      <c r="K34" s="39"/>
      <c r="N34" s="39"/>
      <c r="O34" s="39"/>
    </row>
    <row r="36" spans="1:15" x14ac:dyDescent="0.25">
      <c r="C36" s="39"/>
      <c r="D36" s="39"/>
      <c r="E36" s="39"/>
      <c r="F36" s="39"/>
      <c r="G36" s="39"/>
      <c r="H36" s="45"/>
      <c r="I36" s="39"/>
      <c r="J36" s="39"/>
      <c r="K36" s="39"/>
      <c r="N36" s="39"/>
      <c r="O36" s="39"/>
    </row>
  </sheetData>
  <mergeCells count="22">
    <mergeCell ref="E27:I27"/>
    <mergeCell ref="A29:B29"/>
    <mergeCell ref="A34:B34"/>
    <mergeCell ref="E34:I34"/>
    <mergeCell ref="C1:G1"/>
    <mergeCell ref="A4:A7"/>
    <mergeCell ref="A8:G8"/>
    <mergeCell ref="A12:A13"/>
    <mergeCell ref="A15:A16"/>
    <mergeCell ref="B22:G22"/>
    <mergeCell ref="A26:C26"/>
    <mergeCell ref="A27:C27"/>
    <mergeCell ref="E26:I26"/>
    <mergeCell ref="I2:J2"/>
    <mergeCell ref="N1:N2"/>
    <mergeCell ref="A25:I25"/>
    <mergeCell ref="A17:G17"/>
    <mergeCell ref="E23:F23"/>
    <mergeCell ref="G23:I23"/>
    <mergeCell ref="E24:F24"/>
    <mergeCell ref="G24:I24"/>
    <mergeCell ref="A3:G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Elaboration U5</vt:lpstr>
      <vt:lpstr>Grille U5</vt:lpstr>
    </vt:vector>
  </TitlesOfParts>
  <Company>ACADEMIE DE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Monin Thierry</dc:creator>
  <cp:lastModifiedBy>Utilisateur Windows</cp:lastModifiedBy>
  <dcterms:created xsi:type="dcterms:W3CDTF">2015-01-07T17:35:44Z</dcterms:created>
  <dcterms:modified xsi:type="dcterms:W3CDTF">2022-09-26T14:58:57Z</dcterms:modified>
</cp:coreProperties>
</file>