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dec1\DEC1 responsable bureau\GERALDINE CAVALIE\BTS\ANNEE 2023\BTS PP\"/>
    </mc:Choice>
  </mc:AlternateContent>
  <xr:revisionPtr revIDLastSave="0" documentId="13_ncr:1_{495CA695-9579-46BB-8D60-0FE9F57CF04A}" xr6:coauthVersionLast="36" xr6:coauthVersionMax="36" xr10:uidLastSave="{00000000-0000-0000-0000-000000000000}"/>
  <bookViews>
    <workbookView xWindow="0" yWindow="0" windowWidth="33600" windowHeight="21000" tabRatio="695" xr2:uid="{00000000-000D-0000-FFFF-FFFF00000000}"/>
  </bookViews>
  <sheets>
    <sheet name="Grille E62 Vierge" sheetId="13" r:id="rId1"/>
  </sheets>
  <definedNames>
    <definedName name="_xlnm.Print_Area" localSheetId="0">'Grille E62 Vierge'!$A$1:$N$46</definedName>
  </definedNames>
  <calcPr calcId="191029"/>
</workbook>
</file>

<file path=xl/calcChain.xml><?xml version="1.0" encoding="utf-8"?>
<calcChain xmlns="http://schemas.openxmlformats.org/spreadsheetml/2006/main">
  <c r="O37" i="13" l="1"/>
  <c r="T31" i="13" l="1"/>
  <c r="V31" i="13" s="1"/>
  <c r="T32" i="13"/>
  <c r="V32" i="13" s="1"/>
  <c r="T33" i="13"/>
  <c r="V33" i="13" s="1"/>
  <c r="T34" i="13"/>
  <c r="V34" i="13" s="1"/>
  <c r="T35" i="13"/>
  <c r="V35" i="13" s="1"/>
  <c r="T25" i="13"/>
  <c r="V25" i="13" s="1"/>
  <c r="T26" i="13"/>
  <c r="V26" i="13" s="1"/>
  <c r="T27" i="13"/>
  <c r="V27" i="13" s="1"/>
  <c r="T19" i="13"/>
  <c r="V19" i="13" s="1"/>
  <c r="T20" i="13"/>
  <c r="V20" i="13" s="1"/>
  <c r="T21" i="13"/>
  <c r="V21" i="13" s="1"/>
  <c r="T30" i="13"/>
  <c r="V30" i="13" s="1"/>
  <c r="T24" i="13"/>
  <c r="V24" i="13" s="1"/>
  <c r="T18" i="13"/>
  <c r="V18" i="13" s="1"/>
  <c r="H9" i="13" l="1"/>
  <c r="G9" i="13" s="1"/>
  <c r="R37" i="13" l="1"/>
  <c r="N40" i="13" l="1"/>
  <c r="Z35" i="13"/>
  <c r="Y35" i="13"/>
  <c r="W35" i="13"/>
  <c r="U35" i="13"/>
  <c r="Z34" i="13"/>
  <c r="Y34" i="13"/>
  <c r="W34" i="13"/>
  <c r="U34" i="13"/>
  <c r="Z33" i="13"/>
  <c r="Y33" i="13"/>
  <c r="W33" i="13"/>
  <c r="U33" i="13"/>
  <c r="Z32" i="13"/>
  <c r="Y32" i="13"/>
  <c r="W32" i="13"/>
  <c r="U32" i="13"/>
  <c r="Z31" i="13"/>
  <c r="Y31" i="13"/>
  <c r="W31" i="13"/>
  <c r="U31" i="13"/>
  <c r="Z30" i="13"/>
  <c r="Y30" i="13"/>
  <c r="W30" i="13"/>
  <c r="U30" i="13"/>
  <c r="Z27" i="13"/>
  <c r="Y27" i="13"/>
  <c r="W27" i="13"/>
  <c r="U27" i="13"/>
  <c r="Z26" i="13"/>
  <c r="Y26" i="13"/>
  <c r="W26" i="13"/>
  <c r="U26" i="13"/>
  <c r="Z25" i="13"/>
  <c r="Y25" i="13"/>
  <c r="W25" i="13"/>
  <c r="U25" i="13"/>
  <c r="Z24" i="13"/>
  <c r="Y24" i="13"/>
  <c r="W24" i="13"/>
  <c r="U24" i="13"/>
  <c r="O27" i="13" l="1"/>
  <c r="X27" i="13" s="1"/>
  <c r="O34" i="13"/>
  <c r="O35" i="13"/>
  <c r="X35" i="13" s="1"/>
  <c r="O30" i="13"/>
  <c r="X30" i="13" s="1"/>
  <c r="O31" i="13"/>
  <c r="X31" i="13" s="1"/>
  <c r="O33" i="13"/>
  <c r="X33" i="13" s="1"/>
  <c r="O32" i="13"/>
  <c r="X32" i="13" s="1"/>
  <c r="W23" i="13"/>
  <c r="O25" i="13"/>
  <c r="X25" i="13" s="1"/>
  <c r="X34" i="13"/>
  <c r="U29" i="13"/>
  <c r="T29" i="13" s="1"/>
  <c r="O24" i="13"/>
  <c r="X24" i="13" s="1"/>
  <c r="U23" i="13"/>
  <c r="T23" i="13" s="1"/>
  <c r="Y23" i="13"/>
  <c r="W29" i="13"/>
  <c r="O26" i="13"/>
  <c r="X26" i="13" s="1"/>
  <c r="Y29" i="13"/>
  <c r="U37" i="13" l="1"/>
  <c r="U18" i="13" l="1"/>
  <c r="W18" i="13"/>
  <c r="Y18" i="13"/>
  <c r="Z18" i="13"/>
  <c r="U19" i="13"/>
  <c r="W19" i="13"/>
  <c r="Y19" i="13"/>
  <c r="Z19" i="13"/>
  <c r="U20" i="13"/>
  <c r="W20" i="13"/>
  <c r="Y20" i="13"/>
  <c r="Z20" i="13"/>
  <c r="U21" i="13"/>
  <c r="W21" i="13"/>
  <c r="Y21" i="13"/>
  <c r="Z21" i="13"/>
  <c r="O20" i="13" l="1"/>
  <c r="X20" i="13" s="1"/>
  <c r="O19" i="13"/>
  <c r="X19" i="13" s="1"/>
  <c r="O21" i="13"/>
  <c r="X21" i="13" s="1"/>
  <c r="X37" i="13"/>
  <c r="W17" i="13"/>
  <c r="L37" i="13" s="1"/>
  <c r="Y17" i="13"/>
  <c r="Y37" i="13" s="1"/>
  <c r="O18" i="13"/>
  <c r="X18" i="13" s="1"/>
  <c r="U17" i="13"/>
  <c r="T17" i="13" l="1"/>
  <c r="L38" i="13" l="1"/>
  <c r="L40" i="13" s="1"/>
</calcChain>
</file>

<file path=xl/sharedStrings.xml><?xml version="1.0" encoding="utf-8"?>
<sst xmlns="http://schemas.openxmlformats.org/spreadsheetml/2006/main" count="80" uniqueCount="67">
  <si>
    <t>/20</t>
  </si>
  <si>
    <t>Note x coefficient :</t>
  </si>
  <si>
    <t>Observation de la commission :</t>
  </si>
  <si>
    <t>Emargement :</t>
  </si>
  <si>
    <t>Nom - Prénom</t>
  </si>
  <si>
    <t>Session :</t>
  </si>
  <si>
    <t>B.T.S. PILOTAGE DE PROCEDES</t>
  </si>
  <si>
    <t>Académie</t>
  </si>
  <si>
    <t>Etablissement</t>
  </si>
  <si>
    <t>Ville</t>
  </si>
  <si>
    <t>Action à engager</t>
  </si>
  <si>
    <t>Evaluation</t>
  </si>
  <si>
    <t>Détail des points et analyses de l'épreuve</t>
  </si>
  <si>
    <t>N.E</t>
  </si>
  <si>
    <t>Numéro d'inscription :</t>
  </si>
  <si>
    <t>Nom :</t>
  </si>
  <si>
    <t>Prénom :</t>
  </si>
  <si>
    <t>Jury :</t>
  </si>
  <si>
    <t>Date de l'épreuve :</t>
  </si>
  <si>
    <t>Coefficient :</t>
  </si>
  <si>
    <t>Implication du candidat dans la conduite du projet et dans le management de l’entreprise</t>
  </si>
  <si>
    <t>C9</t>
  </si>
  <si>
    <t>Mettre en œuvre une démarche d'amélioration continue
 et de résolution de problèmes</t>
  </si>
  <si>
    <t xml:space="preserve">Identifier des objectifs d’amélioration dans son champ d’activités </t>
  </si>
  <si>
    <t>Des objectifs d’amélioration sont définis à partir de l’analyse du procédé piloté et de l’organisation du service.
Les objectifs d’amélioration prennent en compte les priorités du service et les ressources disponibles et sont explicités.</t>
  </si>
  <si>
    <t>Sélectionner un problème et analyser ses causes en utilisant une méthode et des outils appropriés</t>
  </si>
  <si>
    <t>Le problème et les causes de ce problème sont analysés à l’aide d’une méthode logique. 
Le choix des outils utilisés est pertinent.</t>
  </si>
  <si>
    <t>Proposer des actions d’amélioration et des actions correctives et/ou préventives à l’aide d’outils appropriés</t>
  </si>
  <si>
    <t>Les actions proposées prennent en compte les impacts sur le procédé, sur l’activité et l’organisation du service.
Elles sont formalisées et justifiées</t>
  </si>
  <si>
    <t>Mettre en œuvre une action d’amélioration ou  de résolution de problèmes à son niveau de responsabilité.</t>
  </si>
  <si>
    <t>L’action est mise en œuvre et opérationnelle.</t>
  </si>
  <si>
    <t>Taux pondéré de compétences et indicateurs évalués :</t>
  </si>
  <si>
    <t>Note brute obtenue par calcul automatique :</t>
  </si>
  <si>
    <t xml:space="preserve"> /20</t>
  </si>
  <si>
    <t>Note
Proposée:</t>
  </si>
  <si>
    <t>Epreuve E6-2 : Évaluation en entreprise</t>
  </si>
  <si>
    <t>Fiche
U6-2</t>
  </si>
  <si>
    <t>C15</t>
  </si>
  <si>
    <t>Choisir les modalités de communication adaptées à la situation</t>
  </si>
  <si>
    <t>Adapter sa communication à son positionnement dans l’entreprise.</t>
  </si>
  <si>
    <t>Le choix de l’outil est adapté à la situation, aux objectifs et aux interlocuteurs.</t>
  </si>
  <si>
    <t>Identifier les objectifs de communication.</t>
  </si>
  <si>
    <t>Analyser le contexte de communication.</t>
  </si>
  <si>
    <t>Choisir le circuit de communication, interne ou externe, et son mode de diffusion</t>
  </si>
  <si>
    <t>C16</t>
  </si>
  <si>
    <t>Communiquer les éléments en utilisant le vocabulaire technique adapté</t>
  </si>
  <si>
    <t>Identifier les missions et les compétences du destinataire.</t>
  </si>
  <si>
    <t>Les informations pertinentes et exactes sont transmises dans leur intégralité au bon destinataire.</t>
  </si>
  <si>
    <t>Identifier les informations à transmettre. (y compris en anglais)</t>
  </si>
  <si>
    <t>Le langage technique est précis et approprié à la situation professionnelle.</t>
  </si>
  <si>
    <t>Rédiger un document en utilisant le vocabulaire adapté. (y compris en anglais)</t>
  </si>
  <si>
    <t>À l’écrit comme à l’oral :
                          - Les éléments sont correctement structurés et consignés.</t>
  </si>
  <si>
    <t>Préparer une intervention orale.</t>
  </si>
  <si>
    <t xml:space="preserve">                          - Le vocabulaire utilisé est précis et adapté.
                          - La qualité de l’expression est bonne.</t>
  </si>
  <si>
    <t>Mettre en œuvre les règles de la communication orale.
(y compris en anglais)</t>
  </si>
  <si>
    <t xml:space="preserve">La communication est respectueuse et ouverte à l’échange. </t>
  </si>
  <si>
    <t>Vérifier que l’information est bien comprise.</t>
  </si>
  <si>
    <t>Des moyens de vérification sont mis en œuvre.</t>
  </si>
  <si>
    <t>16 CARACTERES MAXIMUM</t>
  </si>
  <si>
    <t>10 CHIFFRES MAXIMUM</t>
  </si>
  <si>
    <t>1</t>
  </si>
  <si>
    <t>2</t>
  </si>
  <si>
    <t>3</t>
  </si>
  <si>
    <t>4</t>
  </si>
  <si>
    <t>1 : maitrise insuffisante     2 : maitrise fragile     3 : maitrise satisfaisante     4 : très bonne maitrise</t>
  </si>
  <si>
    <t>Indicateurs d'évaluation, de performance ou de réalisation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</si>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</sst>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%"/>
  </numFmts>
  <fonts count="47" x14ac:knownFonts="1">
    <font>
      <sz val="11"/>
      <color theme="1"/>
      <name val="Calibri"/>
      <family val="2"/>
      <scheme val="minor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  <font>
      <b/>
      <sz val="16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6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8"/>
      <color theme="1"/>
      <name val="Arial"/>
      <family val="2"/>
    </font>
    <font>
      <b/>
      <sz val="11"/>
      <color rgb="FFFF0000"/>
      <name val="Arial"/>
      <family val="2"/>
    </font>
    <font>
      <b/>
      <sz val="20"/>
      <color theme="1"/>
      <name val="Arial"/>
      <family val="2"/>
    </font>
    <font>
      <b/>
      <sz val="26"/>
      <name val="Arial"/>
      <family val="2"/>
    </font>
    <font>
      <sz val="18"/>
      <color theme="1"/>
      <name val="Arial"/>
      <family val="2"/>
    </font>
    <font>
      <i/>
      <sz val="14"/>
      <name val="Arial"/>
      <family val="2"/>
    </font>
    <font>
      <b/>
      <i/>
      <sz val="16"/>
      <color indexed="12"/>
      <name val="Arial"/>
      <family val="2"/>
    </font>
    <font>
      <b/>
      <sz val="16"/>
      <color indexed="10"/>
      <name val="Arial"/>
      <family val="2"/>
    </font>
    <font>
      <sz val="36"/>
      <color theme="1"/>
      <name val="Arial"/>
      <family val="2"/>
    </font>
    <font>
      <b/>
      <sz val="36"/>
      <color theme="1"/>
      <name val="Arial"/>
      <family val="2"/>
    </font>
    <font>
      <b/>
      <sz val="12"/>
      <color theme="1"/>
      <name val="Arial"/>
      <family val="2"/>
    </font>
    <font>
      <sz val="16"/>
      <color theme="1"/>
      <name val="Calibri"/>
      <family val="2"/>
      <scheme val="minor"/>
    </font>
    <font>
      <b/>
      <sz val="12"/>
      <name val="Arial"/>
      <family val="2"/>
    </font>
    <font>
      <sz val="14"/>
      <color theme="0"/>
      <name val="Arial"/>
      <family val="2"/>
    </font>
    <font>
      <sz val="16"/>
      <color theme="0"/>
      <name val="Arial"/>
      <family val="2"/>
    </font>
    <font>
      <b/>
      <sz val="14"/>
      <color rgb="FFFF0000"/>
      <name val="Arial"/>
      <family val="2"/>
    </font>
    <font>
      <b/>
      <sz val="16"/>
      <color rgb="FFFF0000"/>
      <name val="Arial"/>
      <family val="2"/>
    </font>
    <font>
      <b/>
      <sz val="36"/>
      <name val="Arial"/>
      <family val="2"/>
    </font>
    <font>
      <sz val="36"/>
      <color theme="0"/>
      <name val="Arial"/>
      <family val="2"/>
    </font>
    <font>
      <sz val="36"/>
      <color indexed="10"/>
      <name val="Arial"/>
      <family val="2"/>
    </font>
    <font>
      <b/>
      <sz val="36"/>
      <color indexed="10"/>
      <name val="Arial"/>
      <family val="2"/>
    </font>
    <font>
      <sz val="11"/>
      <color theme="3" tint="-0.249977111117893"/>
      <name val="Arial"/>
      <family val="2"/>
    </font>
    <font>
      <b/>
      <sz val="12"/>
      <color rgb="FFFF0000"/>
      <name val="Arial"/>
      <family val="2"/>
    </font>
    <font>
      <b/>
      <sz val="28"/>
      <name val="Arial"/>
      <family val="2"/>
    </font>
    <font>
      <b/>
      <sz val="18"/>
      <color indexed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30E441"/>
        <bgColor indexed="64"/>
      </patternFill>
    </fill>
    <fill>
      <patternFill patternType="solid">
        <fgColor rgb="FFFFA3C2"/>
        <bgColor indexed="64"/>
      </patternFill>
    </fill>
    <fill>
      <patternFill patternType="solid">
        <fgColor rgb="FFFFE7B7"/>
        <bgColor indexed="64"/>
      </patternFill>
    </fill>
    <fill>
      <patternFill patternType="solid">
        <fgColor rgb="FFFFE7B7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36">
    <xf numFmtId="0" fontId="0" fillId="0" borderId="0" xfId="0"/>
    <xf numFmtId="0" fontId="1" fillId="0" borderId="0" xfId="0" applyFont="1" applyFill="1" applyBorder="1" applyAlignment="1" applyProtection="1">
      <alignment vertical="center"/>
    </xf>
    <xf numFmtId="9" fontId="2" fillId="0" borderId="0" xfId="0" applyNumberFormat="1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left" vertical="center" wrapText="1"/>
    </xf>
    <xf numFmtId="2" fontId="6" fillId="0" borderId="0" xfId="0" applyNumberFormat="1" applyFont="1" applyFill="1" applyBorder="1" applyAlignment="1" applyProtection="1">
      <alignment horizontal="center" vertical="center"/>
    </xf>
    <xf numFmtId="9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2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9" fontId="8" fillId="0" borderId="0" xfId="0" applyNumberFormat="1" applyFont="1" applyFill="1" applyBorder="1" applyAlignment="1" applyProtection="1">
      <alignment horizontal="center" vertical="center"/>
    </xf>
    <xf numFmtId="10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 wrapText="1"/>
    </xf>
    <xf numFmtId="2" fontId="6" fillId="0" borderId="0" xfId="0" applyNumberFormat="1" applyFont="1" applyFill="1" applyBorder="1" applyAlignment="1" applyProtection="1">
      <alignment horizontal="center" vertical="center" wrapText="1"/>
    </xf>
    <xf numFmtId="10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 wrapText="1"/>
    </xf>
    <xf numFmtId="9" fontId="6" fillId="0" borderId="0" xfId="0" applyNumberFormat="1" applyFont="1" applyFill="1" applyBorder="1" applyAlignment="1" applyProtection="1">
      <alignment horizontal="center" vertical="center" wrapText="1"/>
    </xf>
    <xf numFmtId="2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9" fontId="8" fillId="0" borderId="0" xfId="0" applyNumberFormat="1" applyFont="1" applyFill="1" applyBorder="1" applyAlignment="1" applyProtection="1">
      <alignment horizontal="center" vertical="center" wrapText="1"/>
    </xf>
    <xf numFmtId="1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/>
    </xf>
    <xf numFmtId="10" fontId="6" fillId="0" borderId="0" xfId="0" applyNumberFormat="1" applyFont="1" applyFill="1" applyBorder="1" applyAlignment="1" applyProtection="1">
      <alignment vertical="center"/>
    </xf>
    <xf numFmtId="10" fontId="6" fillId="0" borderId="0" xfId="0" applyNumberFormat="1" applyFont="1" applyFill="1" applyProtection="1"/>
    <xf numFmtId="0" fontId="6" fillId="0" borderId="0" xfId="0" applyFont="1" applyFill="1" applyAlignment="1" applyProtection="1">
      <alignment horizontal="center"/>
    </xf>
    <xf numFmtId="0" fontId="6" fillId="0" borderId="0" xfId="0" applyFont="1" applyBorder="1" applyAlignment="1" applyProtection="1">
      <alignment vertical="center"/>
    </xf>
    <xf numFmtId="0" fontId="4" fillId="6" borderId="0" xfId="0" applyFont="1" applyFill="1" applyBorder="1" applyAlignment="1" applyProtection="1">
      <alignment horizontal="left" vertical="center"/>
    </xf>
    <xf numFmtId="0" fontId="4" fillId="6" borderId="0" xfId="0" applyFont="1" applyFill="1" applyBorder="1" applyAlignment="1" applyProtection="1">
      <alignment horizontal="left" vertical="center" wrapText="1"/>
    </xf>
    <xf numFmtId="9" fontId="3" fillId="0" borderId="0" xfId="0" applyNumberFormat="1" applyFont="1" applyFill="1" applyBorder="1" applyAlignment="1" applyProtection="1">
      <alignment horizontal="right" vertical="center"/>
    </xf>
    <xf numFmtId="9" fontId="2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right" vertical="center"/>
    </xf>
    <xf numFmtId="0" fontId="11" fillId="0" borderId="0" xfId="0" applyFont="1" applyFill="1" applyBorder="1" applyAlignment="1" applyProtection="1">
      <alignment horizontal="right" vertical="center"/>
    </xf>
    <xf numFmtId="0" fontId="14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center" wrapText="1"/>
    </xf>
    <xf numFmtId="0" fontId="21" fillId="0" borderId="0" xfId="0" applyFont="1" applyFill="1" applyAlignment="1" applyProtection="1">
      <alignment horizontal="center"/>
    </xf>
    <xf numFmtId="0" fontId="17" fillId="0" borderId="0" xfId="0" applyFont="1" applyFill="1" applyAlignment="1" applyProtection="1">
      <alignment horizontal="center"/>
    </xf>
    <xf numFmtId="0" fontId="13" fillId="0" borderId="0" xfId="0" applyFont="1" applyFill="1" applyBorder="1" applyAlignment="1" applyProtection="1">
      <alignment horizontal="left" vertical="center"/>
    </xf>
    <xf numFmtId="0" fontId="16" fillId="0" borderId="0" xfId="0" applyFont="1" applyFill="1" applyAlignment="1" applyProtection="1">
      <alignment horizontal="right"/>
    </xf>
    <xf numFmtId="0" fontId="20" fillId="0" borderId="0" xfId="0" applyFont="1" applyFill="1" applyAlignment="1" applyProtection="1">
      <alignment vertical="center"/>
    </xf>
    <xf numFmtId="0" fontId="21" fillId="0" borderId="0" xfId="0" applyFont="1" applyFill="1" applyProtection="1"/>
    <xf numFmtId="0" fontId="16" fillId="0" borderId="0" xfId="0" applyFont="1" applyFill="1" applyAlignment="1" applyProtection="1">
      <alignment horizontal="center"/>
    </xf>
    <xf numFmtId="0" fontId="20" fillId="0" borderId="0" xfId="0" applyFont="1" applyFill="1" applyBorder="1" applyAlignment="1" applyProtection="1">
      <alignment vertical="center"/>
    </xf>
    <xf numFmtId="0" fontId="19" fillId="0" borderId="0" xfId="0" applyFont="1" applyFill="1" applyAlignment="1" applyProtection="1">
      <alignment horizontal="center"/>
    </xf>
    <xf numFmtId="0" fontId="19" fillId="0" borderId="0" xfId="0" applyFont="1" applyFill="1" applyAlignment="1" applyProtection="1">
      <alignment horizontal="center" wrapText="1"/>
    </xf>
    <xf numFmtId="0" fontId="21" fillId="0" borderId="0" xfId="0" applyFont="1" applyProtection="1"/>
    <xf numFmtId="0" fontId="23" fillId="0" borderId="0" xfId="0" applyFont="1" applyProtection="1"/>
    <xf numFmtId="0" fontId="21" fillId="0" borderId="0" xfId="0" applyFont="1" applyAlignment="1" applyProtection="1">
      <alignment wrapText="1"/>
    </xf>
    <xf numFmtId="0" fontId="21" fillId="0" borderId="0" xfId="0" applyFont="1" applyFill="1" applyAlignment="1" applyProtection="1">
      <alignment horizontal="center" wrapText="1"/>
    </xf>
    <xf numFmtId="0" fontId="17" fillId="0" borderId="0" xfId="0" applyFont="1" applyFill="1" applyAlignment="1" applyProtection="1">
      <alignment horizontal="center" wrapText="1"/>
    </xf>
    <xf numFmtId="0" fontId="12" fillId="0" borderId="0" xfId="0" applyFont="1" applyFill="1" applyBorder="1" applyAlignment="1" applyProtection="1">
      <alignment horizontal="left" vertical="center" wrapText="1" indent="1"/>
    </xf>
    <xf numFmtId="0" fontId="16" fillId="0" borderId="0" xfId="0" applyFont="1" applyFill="1" applyBorder="1" applyAlignment="1" applyProtection="1">
      <alignment horizontal="left" vertical="center" wrapText="1" indent="1"/>
    </xf>
    <xf numFmtId="0" fontId="21" fillId="0" borderId="0" xfId="0" applyFont="1" applyFill="1" applyAlignment="1" applyProtection="1">
      <alignment wrapText="1"/>
    </xf>
    <xf numFmtId="0" fontId="20" fillId="6" borderId="0" xfId="0" applyFont="1" applyFill="1" applyAlignment="1" applyProtection="1">
      <alignment horizontal="left" vertical="center" wrapText="1"/>
    </xf>
    <xf numFmtId="0" fontId="23" fillId="0" borderId="0" xfId="0" applyFont="1" applyAlignment="1" applyProtection="1">
      <alignment wrapText="1"/>
    </xf>
    <xf numFmtId="0" fontId="23" fillId="0" borderId="0" xfId="0" applyFont="1" applyFill="1" applyAlignment="1" applyProtection="1">
      <alignment horizontal="center" wrapText="1"/>
    </xf>
    <xf numFmtId="0" fontId="12" fillId="0" borderId="0" xfId="0" applyFont="1" applyFill="1" applyAlignment="1" applyProtection="1">
      <alignment horizontal="left" vertical="center" wrapText="1" indent="1"/>
    </xf>
    <xf numFmtId="0" fontId="19" fillId="0" borderId="0" xfId="0" applyFont="1" applyFill="1" applyBorder="1" applyAlignment="1" applyProtection="1">
      <alignment horizontal="center" wrapText="1"/>
    </xf>
    <xf numFmtId="0" fontId="12" fillId="0" borderId="0" xfId="0" applyFont="1" applyFill="1" applyBorder="1" applyAlignment="1" applyProtection="1">
      <alignment vertical="top" wrapText="1"/>
    </xf>
    <xf numFmtId="0" fontId="19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>
      <alignment horizontal="center"/>
    </xf>
    <xf numFmtId="0" fontId="20" fillId="0" borderId="0" xfId="0" applyFont="1" applyFill="1" applyAlignment="1" applyProtection="1">
      <alignment horizontal="left" vertical="center"/>
    </xf>
    <xf numFmtId="0" fontId="16" fillId="0" borderId="0" xfId="0" applyFont="1" applyProtection="1"/>
    <xf numFmtId="0" fontId="19" fillId="0" borderId="16" xfId="0" applyFont="1" applyFill="1" applyBorder="1" applyAlignment="1" applyProtection="1">
      <alignment vertical="center"/>
    </xf>
    <xf numFmtId="0" fontId="16" fillId="0" borderId="0" xfId="0" applyFont="1" applyFill="1" applyAlignment="1" applyProtection="1">
      <alignment horizontal="right" vertical="center"/>
    </xf>
    <xf numFmtId="0" fontId="16" fillId="0" borderId="0" xfId="0" applyFont="1" applyFill="1" applyAlignment="1" applyProtection="1">
      <alignment horizontal="left" vertical="center"/>
    </xf>
    <xf numFmtId="0" fontId="16" fillId="0" borderId="0" xfId="0" applyFont="1" applyFill="1" applyAlignment="1" applyProtection="1">
      <alignment vertical="center"/>
    </xf>
    <xf numFmtId="0" fontId="27" fillId="4" borderId="7" xfId="0" applyFont="1" applyFill="1" applyBorder="1" applyAlignment="1" applyProtection="1">
      <alignment horizontal="right" vertical="center"/>
    </xf>
    <xf numFmtId="0" fontId="15" fillId="4" borderId="0" xfId="0" applyFont="1" applyFill="1" applyBorder="1" applyAlignment="1" applyProtection="1">
      <alignment horizontal="righ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0" xfId="0" applyFont="1" applyFill="1" applyBorder="1" applyAlignment="1" applyProtection="1">
      <alignment horizontal="right" vertical="center"/>
    </xf>
    <xf numFmtId="0" fontId="18" fillId="4" borderId="0" xfId="0" applyFont="1" applyFill="1" applyBorder="1" applyAlignment="1" applyProtection="1">
      <alignment horizontal="center" vertical="center"/>
    </xf>
    <xf numFmtId="0" fontId="18" fillId="4" borderId="10" xfId="0" applyFont="1" applyFill="1" applyBorder="1" applyAlignment="1" applyProtection="1">
      <alignment horizontal="center" vertical="center"/>
    </xf>
    <xf numFmtId="0" fontId="18" fillId="4" borderId="9" xfId="0" applyFont="1" applyFill="1" applyBorder="1" applyAlignment="1" applyProtection="1">
      <alignment vertical="center"/>
    </xf>
    <xf numFmtId="0" fontId="18" fillId="4" borderId="0" xfId="0" applyFont="1" applyFill="1" applyBorder="1" applyAlignment="1" applyProtection="1">
      <alignment horizontal="left" vertical="center"/>
    </xf>
    <xf numFmtId="0" fontId="18" fillId="4" borderId="11" xfId="0" applyFont="1" applyFill="1" applyBorder="1" applyAlignment="1" applyProtection="1">
      <alignment vertical="center"/>
    </xf>
    <xf numFmtId="0" fontId="18" fillId="4" borderId="15" xfId="0" applyFont="1" applyFill="1" applyBorder="1" applyAlignment="1" applyProtection="1">
      <alignment horizontal="left" vertical="center"/>
    </xf>
    <xf numFmtId="164" fontId="29" fillId="5" borderId="3" xfId="0" applyNumberFormat="1" applyFont="1" applyFill="1" applyBorder="1" applyAlignment="1" applyProtection="1">
      <alignment horizontal="center" vertical="center"/>
    </xf>
    <xf numFmtId="0" fontId="29" fillId="5" borderId="5" xfId="0" applyFont="1" applyFill="1" applyBorder="1" applyAlignment="1" applyProtection="1">
      <alignment horizontal="center" vertical="center"/>
    </xf>
    <xf numFmtId="9" fontId="3" fillId="6" borderId="0" xfId="0" applyNumberFormat="1" applyFont="1" applyFill="1" applyBorder="1" applyAlignment="1" applyProtection="1">
      <alignment horizontal="center" vertical="center"/>
    </xf>
    <xf numFmtId="9" fontId="2" fillId="0" borderId="0" xfId="0" applyNumberFormat="1" applyFont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9" fontId="2" fillId="0" borderId="0" xfId="0" applyNumberFormat="1" applyFont="1" applyFill="1" applyBorder="1" applyAlignment="1" applyProtection="1">
      <alignment horizontal="center" vertical="center" wrapText="1"/>
    </xf>
    <xf numFmtId="9" fontId="3" fillId="6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/>
    </xf>
    <xf numFmtId="0" fontId="31" fillId="0" borderId="0" xfId="0" applyFont="1" applyFill="1" applyAlignment="1" applyProtection="1">
      <alignment horizontal="left" vertical="center"/>
    </xf>
    <xf numFmtId="0" fontId="30" fillId="0" borderId="0" xfId="0" applyFont="1" applyFill="1" applyAlignment="1" applyProtection="1">
      <alignment horizontal="left"/>
    </xf>
    <xf numFmtId="2" fontId="17" fillId="0" borderId="0" xfId="0" applyNumberFormat="1" applyFont="1" applyFill="1" applyAlignment="1" applyProtection="1">
      <alignment horizontal="center"/>
    </xf>
    <xf numFmtId="0" fontId="24" fillId="7" borderId="21" xfId="0" applyFont="1" applyFill="1" applyBorder="1" applyAlignment="1" applyProtection="1">
      <alignment vertical="center"/>
    </xf>
    <xf numFmtId="0" fontId="24" fillId="7" borderId="22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/>
    </xf>
    <xf numFmtId="0" fontId="7" fillId="8" borderId="0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right" vertical="center" indent="1"/>
    </xf>
    <xf numFmtId="0" fontId="13" fillId="0" borderId="0" xfId="0" applyFont="1" applyFill="1" applyAlignment="1" applyProtection="1">
      <alignment horizontal="right" vertical="center"/>
    </xf>
    <xf numFmtId="0" fontId="7" fillId="8" borderId="0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Alignment="1" applyProtection="1">
      <alignment horizontal="right" vertical="center"/>
    </xf>
    <xf numFmtId="14" fontId="20" fillId="0" borderId="0" xfId="0" applyNumberFormat="1" applyFont="1" applyFill="1" applyAlignment="1" applyProtection="1">
      <alignment vertical="center"/>
    </xf>
    <xf numFmtId="14" fontId="7" fillId="0" borderId="0" xfId="0" applyNumberFormat="1" applyFont="1" applyFill="1" applyBorder="1" applyAlignment="1" applyProtection="1">
      <alignment horizontal="left" vertical="center" indent="1"/>
    </xf>
    <xf numFmtId="0" fontId="34" fillId="8" borderId="0" xfId="0" applyFont="1" applyFill="1" applyBorder="1" applyAlignment="1" applyProtection="1">
      <alignment horizontal="left" vertical="center" indent="1"/>
    </xf>
    <xf numFmtId="0" fontId="35" fillId="0" borderId="0" xfId="0" applyFont="1" applyFill="1" applyAlignment="1" applyProtection="1">
      <alignment horizontal="center"/>
    </xf>
    <xf numFmtId="0" fontId="34" fillId="0" borderId="0" xfId="0" applyFont="1" applyFill="1" applyBorder="1" applyAlignment="1" applyProtection="1">
      <alignment horizontal="left" vertical="center" indent="1"/>
    </xf>
    <xf numFmtId="0" fontId="36" fillId="0" borderId="0" xfId="0" applyFont="1" applyFill="1" applyAlignment="1" applyProtection="1">
      <alignment horizontal="center" vertical="center"/>
    </xf>
    <xf numFmtId="0" fontId="36" fillId="0" borderId="0" xfId="0" applyFont="1" applyFill="1" applyAlignment="1" applyProtection="1">
      <alignment horizontal="center"/>
    </xf>
    <xf numFmtId="0" fontId="24" fillId="7" borderId="21" xfId="0" applyFont="1" applyFill="1" applyBorder="1" applyAlignment="1" applyProtection="1">
      <alignment horizontal="right" vertical="center"/>
    </xf>
    <xf numFmtId="0" fontId="15" fillId="0" borderId="0" xfId="0" applyFont="1" applyFill="1" applyBorder="1" applyAlignment="1" applyProtection="1"/>
    <xf numFmtId="0" fontId="32" fillId="8" borderId="0" xfId="0" applyFont="1" applyFill="1" applyBorder="1" applyAlignment="1" applyProtection="1">
      <alignment vertical="center"/>
    </xf>
    <xf numFmtId="0" fontId="26" fillId="7" borderId="23" xfId="0" applyFont="1" applyFill="1" applyBorder="1" applyAlignment="1" applyProtection="1">
      <alignment vertical="center"/>
    </xf>
    <xf numFmtId="0" fontId="24" fillId="7" borderId="21" xfId="0" applyFont="1" applyFill="1" applyBorder="1" applyAlignment="1" applyProtection="1">
      <alignment horizontal="center" vertical="center" wrapText="1"/>
    </xf>
    <xf numFmtId="0" fontId="25" fillId="0" borderId="0" xfId="0" applyFont="1" applyFill="1" applyBorder="1" applyAlignment="1" applyProtection="1">
      <alignment vertical="center" wrapText="1"/>
    </xf>
    <xf numFmtId="2" fontId="20" fillId="0" borderId="0" xfId="0" applyNumberFormat="1" applyFont="1" applyFill="1" applyBorder="1" applyAlignment="1" applyProtection="1">
      <alignment horizontal="center" vertical="center"/>
    </xf>
    <xf numFmtId="2" fontId="7" fillId="0" borderId="0" xfId="0" applyNumberFormat="1" applyFont="1" applyFill="1" applyBorder="1" applyAlignment="1" applyProtection="1">
      <alignment vertical="center"/>
    </xf>
    <xf numFmtId="2" fontId="35" fillId="0" borderId="0" xfId="0" applyNumberFormat="1" applyFont="1" applyFill="1" applyAlignment="1" applyProtection="1">
      <alignment horizontal="center"/>
    </xf>
    <xf numFmtId="2" fontId="24" fillId="7" borderId="21" xfId="0" applyNumberFormat="1" applyFont="1" applyFill="1" applyBorder="1" applyAlignment="1" applyProtection="1">
      <alignment vertical="center"/>
    </xf>
    <xf numFmtId="2" fontId="16" fillId="0" borderId="0" xfId="0" applyNumberFormat="1" applyFont="1" applyFill="1" applyAlignment="1" applyProtection="1">
      <alignment horizontal="center"/>
    </xf>
    <xf numFmtId="0" fontId="14" fillId="4" borderId="6" xfId="0" applyFont="1" applyFill="1" applyBorder="1" applyAlignment="1" applyProtection="1">
      <alignment horizontal="left" vertical="top" wrapText="1" indent="1"/>
    </xf>
    <xf numFmtId="0" fontId="18" fillId="4" borderId="7" xfId="0" applyFont="1" applyFill="1" applyBorder="1" applyAlignment="1" applyProtection="1">
      <alignment horizontal="left" vertical="center"/>
    </xf>
    <xf numFmtId="0" fontId="13" fillId="6" borderId="20" xfId="0" applyFont="1" applyFill="1" applyBorder="1" applyAlignment="1" applyProtection="1">
      <alignment horizontal="center" vertical="center"/>
    </xf>
    <xf numFmtId="0" fontId="18" fillId="4" borderId="15" xfId="0" applyFont="1" applyFill="1" applyBorder="1" applyAlignment="1" applyProtection="1">
      <alignment horizontal="right" vertical="center"/>
    </xf>
    <xf numFmtId="0" fontId="13" fillId="0" borderId="17" xfId="0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 applyProtection="1">
      <alignment vertical="center" wrapText="1"/>
    </xf>
    <xf numFmtId="0" fontId="38" fillId="0" borderId="0" xfId="0" applyFont="1" applyFill="1" applyAlignment="1" applyProtection="1">
      <alignment vertical="center"/>
    </xf>
    <xf numFmtId="0" fontId="24" fillId="7" borderId="20" xfId="0" applyFont="1" applyFill="1" applyBorder="1" applyAlignment="1" applyProtection="1">
      <alignment horizontal="left" vertical="center" indent="1"/>
    </xf>
    <xf numFmtId="0" fontId="17" fillId="0" borderId="0" xfId="0" applyFont="1" applyFill="1" applyAlignment="1" applyProtection="1">
      <alignment horizontal="center"/>
      <protection locked="0"/>
    </xf>
    <xf numFmtId="0" fontId="42" fillId="6" borderId="0" xfId="0" applyFont="1" applyFill="1" applyBorder="1" applyAlignment="1" applyProtection="1">
      <alignment horizontal="left" vertical="center"/>
    </xf>
    <xf numFmtId="0" fontId="39" fillId="0" borderId="0" xfId="0" applyFont="1" applyFill="1" applyBorder="1" applyAlignment="1" applyProtection="1">
      <alignment horizontal="left" vertical="center" wrapText="1"/>
    </xf>
    <xf numFmtId="0" fontId="30" fillId="0" borderId="0" xfId="0" applyFont="1" applyFill="1" applyBorder="1" applyAlignment="1" applyProtection="1">
      <alignment horizontal="left"/>
    </xf>
    <xf numFmtId="0" fontId="31" fillId="8" borderId="0" xfId="0" applyFont="1" applyFill="1" applyBorder="1" applyAlignment="1" applyProtection="1">
      <alignment horizontal="left" vertical="center"/>
    </xf>
    <xf numFmtId="0" fontId="40" fillId="0" borderId="0" xfId="0" applyFont="1" applyFill="1" applyAlignment="1" applyProtection="1">
      <alignment horizontal="left"/>
    </xf>
    <xf numFmtId="0" fontId="41" fillId="0" borderId="0" xfId="0" applyFont="1" applyFill="1" applyBorder="1" applyAlignment="1" applyProtection="1">
      <alignment horizontal="left" vertical="center"/>
    </xf>
    <xf numFmtId="0" fontId="41" fillId="0" borderId="0" xfId="0" applyFont="1" applyFill="1" applyBorder="1" applyAlignment="1" applyProtection="1">
      <alignment horizontal="left" vertical="center" wrapText="1"/>
    </xf>
    <xf numFmtId="0" fontId="39" fillId="0" borderId="0" xfId="0" applyFont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center" wrapText="1"/>
    </xf>
    <xf numFmtId="0" fontId="42" fillId="0" borderId="0" xfId="0" applyFont="1" applyFill="1" applyBorder="1" applyAlignment="1" applyProtection="1">
      <alignment horizontal="left" vertical="center" wrapText="1"/>
    </xf>
    <xf numFmtId="0" fontId="30" fillId="0" borderId="0" xfId="0" applyFont="1" applyFill="1" applyAlignment="1" applyProtection="1">
      <alignment horizontal="left" vertical="center" wrapText="1"/>
    </xf>
    <xf numFmtId="0" fontId="30" fillId="0" borderId="0" xfId="0" applyFont="1" applyFill="1" applyBorder="1" applyAlignment="1" applyProtection="1">
      <alignment horizontal="left" wrapText="1"/>
    </xf>
    <xf numFmtId="0" fontId="7" fillId="8" borderId="17" xfId="0" applyFont="1" applyFill="1" applyBorder="1" applyAlignment="1" applyProtection="1">
      <alignment vertical="center"/>
      <protection locked="0"/>
    </xf>
    <xf numFmtId="49" fontId="22" fillId="6" borderId="37" xfId="0" applyNumberFormat="1" applyFont="1" applyFill="1" applyBorder="1" applyAlignment="1" applyProtection="1">
      <alignment horizontal="center" vertical="center"/>
    </xf>
    <xf numFmtId="49" fontId="22" fillId="6" borderId="38" xfId="0" applyNumberFormat="1" applyFont="1" applyFill="1" applyBorder="1" applyAlignment="1" applyProtection="1">
      <alignment horizontal="center" vertical="center"/>
    </xf>
    <xf numFmtId="49" fontId="14" fillId="6" borderId="38" xfId="0" applyNumberFormat="1" applyFont="1" applyFill="1" applyBorder="1" applyAlignment="1" applyProtection="1">
      <alignment horizontal="center" vertical="center"/>
    </xf>
    <xf numFmtId="49" fontId="14" fillId="6" borderId="39" xfId="0" applyNumberFormat="1" applyFont="1" applyFill="1" applyBorder="1" applyAlignment="1" applyProtection="1">
      <alignment horizontal="center" vertical="center"/>
    </xf>
    <xf numFmtId="0" fontId="44" fillId="0" borderId="0" xfId="0" applyFont="1" applyFill="1" applyAlignment="1" applyProtection="1">
      <alignment horizontal="center" vertical="top"/>
    </xf>
    <xf numFmtId="0" fontId="7" fillId="0" borderId="0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/>
    </xf>
    <xf numFmtId="0" fontId="7" fillId="8" borderId="24" xfId="0" applyFont="1" applyFill="1" applyBorder="1" applyAlignment="1" applyProtection="1">
      <alignment horizontal="center" vertical="center"/>
      <protection locked="0"/>
    </xf>
    <xf numFmtId="0" fontId="7" fillId="8" borderId="25" xfId="0" applyFont="1" applyFill="1" applyBorder="1" applyAlignment="1" applyProtection="1">
      <alignment horizontal="center" vertical="center"/>
      <protection locked="0"/>
    </xf>
    <xf numFmtId="0" fontId="7" fillId="8" borderId="26" xfId="0" applyFont="1" applyFill="1" applyBorder="1" applyAlignment="1" applyProtection="1">
      <alignment horizontal="center" vertical="center"/>
      <protection locked="0"/>
    </xf>
    <xf numFmtId="0" fontId="7" fillId="8" borderId="27" xfId="0" applyFont="1" applyFill="1" applyBorder="1" applyAlignment="1" applyProtection="1">
      <alignment horizontal="center" vertical="center"/>
      <protection locked="0"/>
    </xf>
    <xf numFmtId="0" fontId="7" fillId="8" borderId="17" xfId="0" applyFont="1" applyFill="1" applyBorder="1" applyAlignment="1" applyProtection="1">
      <alignment horizontal="center" vertical="center"/>
      <protection locked="0"/>
    </xf>
    <xf numFmtId="0" fontId="7" fillId="8" borderId="18" xfId="0" applyFont="1" applyFill="1" applyBorder="1" applyAlignment="1" applyProtection="1">
      <alignment horizontal="center" vertical="center"/>
      <protection locked="0"/>
    </xf>
    <xf numFmtId="0" fontId="7" fillId="8" borderId="28" xfId="0" applyFont="1" applyFill="1" applyBorder="1" applyAlignment="1" applyProtection="1">
      <alignment horizontal="center" vertical="center"/>
      <protection locked="0"/>
    </xf>
    <xf numFmtId="0" fontId="7" fillId="8" borderId="1" xfId="0" applyFont="1" applyFill="1" applyBorder="1" applyAlignment="1" applyProtection="1">
      <alignment horizontal="center" vertical="center"/>
      <protection locked="0"/>
    </xf>
    <xf numFmtId="0" fontId="7" fillId="8" borderId="2" xfId="0" applyFont="1" applyFill="1" applyBorder="1" applyAlignment="1" applyProtection="1">
      <alignment horizontal="center" vertical="center"/>
      <protection locked="0"/>
    </xf>
    <xf numFmtId="0" fontId="44" fillId="0" borderId="0" xfId="0" applyFont="1" applyFill="1" applyBorder="1" applyAlignment="1" applyProtection="1">
      <alignment horizontal="center" vertical="top"/>
    </xf>
    <xf numFmtId="2" fontId="45" fillId="4" borderId="12" xfId="0" applyNumberFormat="1" applyFont="1" applyFill="1" applyBorder="1" applyAlignment="1" applyProtection="1">
      <alignment horizontal="right" vertical="center"/>
      <protection locked="0"/>
    </xf>
    <xf numFmtId="0" fontId="7" fillId="8" borderId="0" xfId="0" applyFont="1" applyFill="1" applyBorder="1" applyAlignment="1" applyProtection="1">
      <alignment horizontal="center" vertical="center"/>
      <protection locked="0"/>
    </xf>
    <xf numFmtId="14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46" fillId="0" borderId="9" xfId="0" applyFont="1" applyBorder="1" applyAlignment="1" applyProtection="1">
      <alignment horizontal="center" vertical="center" wrapText="1"/>
    </xf>
    <xf numFmtId="0" fontId="46" fillId="0" borderId="0" xfId="0" applyFont="1" applyBorder="1" applyAlignment="1" applyProtection="1">
      <alignment horizontal="center" vertical="center" wrapText="1"/>
    </xf>
    <xf numFmtId="0" fontId="7" fillId="8" borderId="0" xfId="0" applyFont="1" applyFill="1" applyBorder="1" applyAlignment="1" applyProtection="1">
      <alignment horizontal="left" vertical="center"/>
      <protection locked="0"/>
    </xf>
    <xf numFmtId="165" fontId="28" fillId="4" borderId="7" xfId="0" applyNumberFormat="1" applyFont="1" applyFill="1" applyBorder="1" applyAlignment="1" applyProtection="1">
      <alignment horizontal="center" vertical="center"/>
    </xf>
    <xf numFmtId="165" fontId="28" fillId="4" borderId="8" xfId="0" applyNumberFormat="1" applyFont="1" applyFill="1" applyBorder="1" applyAlignment="1" applyProtection="1">
      <alignment horizontal="center" vertical="center"/>
    </xf>
    <xf numFmtId="164" fontId="29" fillId="5" borderId="4" xfId="0" applyNumberFormat="1" applyFont="1" applyFill="1" applyBorder="1" applyAlignment="1" applyProtection="1">
      <alignment horizontal="center" vertical="center"/>
    </xf>
    <xf numFmtId="164" fontId="29" fillId="5" borderId="5" xfId="0" applyNumberFormat="1" applyFont="1" applyFill="1" applyBorder="1" applyAlignment="1" applyProtection="1">
      <alignment horizontal="center" vertical="center"/>
    </xf>
    <xf numFmtId="0" fontId="16" fillId="0" borderId="12" xfId="0" applyFont="1" applyFill="1" applyBorder="1" applyAlignment="1" applyProtection="1">
      <alignment horizontal="center" vertical="center"/>
      <protection locked="0"/>
    </xf>
    <xf numFmtId="0" fontId="16" fillId="0" borderId="13" xfId="0" applyFont="1" applyFill="1" applyBorder="1" applyAlignment="1" applyProtection="1">
      <alignment horizontal="center" vertical="center"/>
      <protection locked="0"/>
    </xf>
    <xf numFmtId="0" fontId="16" fillId="0" borderId="14" xfId="0" applyFont="1" applyFill="1" applyBorder="1" applyAlignment="1" applyProtection="1">
      <alignment horizontal="center" vertical="center"/>
      <protection locked="0"/>
    </xf>
    <xf numFmtId="0" fontId="13" fillId="0" borderId="12" xfId="0" applyFont="1" applyFill="1" applyBorder="1" applyAlignment="1" applyProtection="1">
      <alignment horizontal="center" vertical="center"/>
    </xf>
    <xf numFmtId="0" fontId="13" fillId="0" borderId="13" xfId="0" applyFont="1" applyFill="1" applyBorder="1" applyAlignment="1" applyProtection="1">
      <alignment horizontal="center" vertical="center"/>
    </xf>
    <xf numFmtId="0" fontId="13" fillId="0" borderId="14" xfId="0" applyFont="1" applyFill="1" applyBorder="1" applyAlignment="1" applyProtection="1">
      <alignment horizontal="center" vertical="center"/>
    </xf>
    <xf numFmtId="164" fontId="10" fillId="4" borderId="12" xfId="0" applyNumberFormat="1" applyFont="1" applyFill="1" applyBorder="1" applyAlignment="1" applyProtection="1">
      <alignment horizontal="center" vertical="center" wrapText="1"/>
    </xf>
    <xf numFmtId="164" fontId="10" fillId="4" borderId="13" xfId="0" applyNumberFormat="1" applyFont="1" applyFill="1" applyBorder="1" applyAlignment="1" applyProtection="1">
      <alignment horizontal="center" vertical="center"/>
    </xf>
    <xf numFmtId="164" fontId="10" fillId="4" borderId="14" xfId="0" applyNumberFormat="1" applyFont="1" applyFill="1" applyBorder="1" applyAlignment="1" applyProtection="1">
      <alignment horizontal="center" vertical="center"/>
    </xf>
    <xf numFmtId="0" fontId="10" fillId="4" borderId="31" xfId="0" applyFont="1" applyFill="1" applyBorder="1" applyAlignment="1" applyProtection="1">
      <alignment horizontal="left" vertical="center"/>
    </xf>
    <xf numFmtId="0" fontId="10" fillId="4" borderId="30" xfId="0" applyFont="1" applyFill="1" applyBorder="1" applyAlignment="1" applyProtection="1">
      <alignment horizontal="left" vertical="center"/>
    </xf>
    <xf numFmtId="0" fontId="14" fillId="4" borderId="6" xfId="0" applyFont="1" applyFill="1" applyBorder="1" applyAlignment="1" applyProtection="1">
      <alignment horizontal="center" vertical="center" wrapText="1"/>
    </xf>
    <xf numFmtId="0" fontId="14" fillId="4" borderId="7" xfId="0" applyFont="1" applyFill="1" applyBorder="1" applyAlignment="1" applyProtection="1">
      <alignment horizontal="center" vertical="center" wrapText="1"/>
    </xf>
    <xf numFmtId="0" fontId="14" fillId="4" borderId="8" xfId="0" applyFont="1" applyFill="1" applyBorder="1" applyAlignment="1" applyProtection="1">
      <alignment horizontal="center" vertical="center" wrapText="1"/>
    </xf>
    <xf numFmtId="0" fontId="12" fillId="4" borderId="9" xfId="0" applyFont="1" applyFill="1" applyBorder="1" applyAlignment="1" applyProtection="1">
      <alignment horizontal="left" vertical="top" wrapText="1" indent="1"/>
      <protection locked="0"/>
    </xf>
    <xf numFmtId="0" fontId="12" fillId="4" borderId="0" xfId="0" applyFont="1" applyFill="1" applyBorder="1" applyAlignment="1" applyProtection="1">
      <alignment horizontal="left" vertical="top" wrapText="1" indent="1"/>
      <protection locked="0"/>
    </xf>
    <xf numFmtId="0" fontId="12" fillId="4" borderId="10" xfId="0" applyFont="1" applyFill="1" applyBorder="1" applyAlignment="1" applyProtection="1">
      <alignment horizontal="left" vertical="top" wrapText="1" indent="1"/>
      <protection locked="0"/>
    </xf>
    <xf numFmtId="0" fontId="12" fillId="4" borderId="11" xfId="0" applyFont="1" applyFill="1" applyBorder="1" applyAlignment="1" applyProtection="1">
      <alignment horizontal="left" vertical="top" wrapText="1" indent="1"/>
      <protection locked="0"/>
    </xf>
    <xf numFmtId="0" fontId="12" fillId="4" borderId="15" xfId="0" applyFont="1" applyFill="1" applyBorder="1" applyAlignment="1" applyProtection="1">
      <alignment horizontal="left" vertical="top" wrapText="1" indent="1"/>
      <protection locked="0"/>
    </xf>
    <xf numFmtId="0" fontId="12" fillId="4" borderId="19" xfId="0" applyFont="1" applyFill="1" applyBorder="1" applyAlignment="1" applyProtection="1">
      <alignment horizontal="left" vertical="top" wrapText="1" indent="1"/>
      <protection locked="0"/>
    </xf>
    <xf numFmtId="2" fontId="9" fillId="4" borderId="0" xfId="0" applyNumberFormat="1" applyFont="1" applyFill="1" applyBorder="1" applyAlignment="1" applyProtection="1">
      <alignment horizontal="right" vertical="center" indent="1"/>
    </xf>
    <xf numFmtId="0" fontId="13" fillId="0" borderId="28" xfId="0" applyFont="1" applyFill="1" applyBorder="1" applyAlignment="1" applyProtection="1">
      <alignment horizontal="left" vertical="center" wrapText="1" indent="1"/>
    </xf>
    <xf numFmtId="0" fontId="13" fillId="0" borderId="1" xfId="0" applyFont="1" applyFill="1" applyBorder="1" applyAlignment="1" applyProtection="1">
      <alignment horizontal="left" vertical="center" wrapText="1" indent="1"/>
    </xf>
    <xf numFmtId="0" fontId="15" fillId="0" borderId="1" xfId="0" applyFont="1" applyFill="1" applyBorder="1" applyAlignment="1" applyProtection="1">
      <alignment horizontal="left" vertical="center" wrapText="1" indent="2"/>
    </xf>
    <xf numFmtId="0" fontId="15" fillId="0" borderId="35" xfId="0" applyFont="1" applyFill="1" applyBorder="1" applyAlignment="1" applyProtection="1">
      <alignment horizontal="left" vertical="center" wrapText="1" indent="2"/>
    </xf>
    <xf numFmtId="0" fontId="7" fillId="0" borderId="32" xfId="0" applyFont="1" applyFill="1" applyBorder="1" applyAlignment="1" applyProtection="1">
      <alignment horizontal="left" vertical="center" wrapText="1" indent="1"/>
    </xf>
    <xf numFmtId="0" fontId="7" fillId="0" borderId="29" xfId="0" applyFont="1" applyFill="1" applyBorder="1" applyAlignment="1" applyProtection="1">
      <alignment horizontal="left" vertical="center" wrapText="1" indent="1"/>
    </xf>
    <xf numFmtId="0" fontId="13" fillId="0" borderId="27" xfId="0" applyFont="1" applyFill="1" applyBorder="1" applyAlignment="1" applyProtection="1">
      <alignment horizontal="left" vertical="center" wrapText="1" indent="1"/>
    </xf>
    <xf numFmtId="0" fontId="13" fillId="0" borderId="17" xfId="0" applyFont="1" applyFill="1" applyBorder="1" applyAlignment="1" applyProtection="1">
      <alignment horizontal="left" vertical="center" wrapText="1" indent="1"/>
    </xf>
    <xf numFmtId="0" fontId="25" fillId="0" borderId="0" xfId="0" applyFont="1" applyFill="1" applyBorder="1" applyAlignment="1" applyProtection="1">
      <alignment horizontal="center" vertical="center" wrapText="1"/>
    </xf>
    <xf numFmtId="0" fontId="15" fillId="0" borderId="25" xfId="0" applyFont="1" applyFill="1" applyBorder="1" applyAlignment="1" applyProtection="1">
      <alignment horizontal="left" vertical="center" wrapText="1" indent="2"/>
    </xf>
    <xf numFmtId="0" fontId="15" fillId="0" borderId="33" xfId="0" applyFont="1" applyFill="1" applyBorder="1" applyAlignment="1" applyProtection="1">
      <alignment horizontal="left" vertical="center" wrapText="1" indent="2"/>
    </xf>
    <xf numFmtId="0" fontId="15" fillId="0" borderId="17" xfId="0" applyFont="1" applyFill="1" applyBorder="1" applyAlignment="1" applyProtection="1">
      <alignment horizontal="left" vertical="center" wrapText="1" indent="2"/>
    </xf>
    <xf numFmtId="0" fontId="15" fillId="0" borderId="12" xfId="0" applyFont="1" applyFill="1" applyBorder="1" applyAlignment="1" applyProtection="1">
      <alignment horizontal="left" vertical="center" wrapText="1" indent="2"/>
    </xf>
    <xf numFmtId="0" fontId="7" fillId="0" borderId="0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/>
    </xf>
    <xf numFmtId="0" fontId="24" fillId="7" borderId="21" xfId="0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/>
    </xf>
    <xf numFmtId="0" fontId="15" fillId="0" borderId="17" xfId="0" applyFont="1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4" fillId="6" borderId="12" xfId="0" applyFont="1" applyFill="1" applyBorder="1" applyAlignment="1" applyProtection="1">
      <alignment horizontal="left" vertical="center" indent="1"/>
    </xf>
    <xf numFmtId="0" fontId="14" fillId="6" borderId="13" xfId="0" applyFont="1" applyFill="1" applyBorder="1" applyAlignment="1" applyProtection="1">
      <alignment horizontal="left" vertical="center" indent="1"/>
    </xf>
    <xf numFmtId="0" fontId="14" fillId="6" borderId="14" xfId="0" applyFont="1" applyFill="1" applyBorder="1" applyAlignment="1" applyProtection="1">
      <alignment horizontal="left" vertical="center" indent="1"/>
    </xf>
    <xf numFmtId="0" fontId="13" fillId="6" borderId="21" xfId="0" applyFont="1" applyFill="1" applyBorder="1" applyAlignment="1" applyProtection="1">
      <alignment horizontal="left" vertical="center" wrapText="1"/>
    </xf>
    <xf numFmtId="0" fontId="11" fillId="0" borderId="33" xfId="0" applyFont="1" applyFill="1" applyBorder="1" applyAlignment="1" applyProtection="1">
      <alignment horizontal="left" vertical="center" wrapText="1" indent="2"/>
    </xf>
    <xf numFmtId="0" fontId="11" fillId="0" borderId="34" xfId="0" applyFont="1" applyFill="1" applyBorder="1" applyAlignment="1" applyProtection="1">
      <alignment horizontal="left" vertical="center" wrapText="1" indent="2"/>
    </xf>
    <xf numFmtId="0" fontId="11" fillId="0" borderId="12" xfId="0" applyFont="1" applyFill="1" applyBorder="1" applyAlignment="1" applyProtection="1">
      <alignment horizontal="left" vertical="center" wrapText="1" indent="2"/>
    </xf>
    <xf numFmtId="0" fontId="11" fillId="0" borderId="13" xfId="0" applyFont="1" applyFill="1" applyBorder="1" applyAlignment="1" applyProtection="1">
      <alignment horizontal="left" vertical="center" wrapText="1" indent="2"/>
    </xf>
    <xf numFmtId="0" fontId="15" fillId="0" borderId="25" xfId="0" applyFont="1" applyFill="1" applyBorder="1" applyAlignment="1" applyProtection="1">
      <alignment horizontal="center" vertical="center" wrapText="1"/>
    </xf>
    <xf numFmtId="0" fontId="15" fillId="0" borderId="33" xfId="0" applyFont="1" applyFill="1" applyBorder="1" applyAlignment="1" applyProtection="1">
      <alignment horizontal="center" vertical="center" wrapText="1"/>
    </xf>
    <xf numFmtId="0" fontId="13" fillId="6" borderId="21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/>
    </xf>
    <xf numFmtId="0" fontId="13" fillId="0" borderId="24" xfId="0" applyFont="1" applyFill="1" applyBorder="1" applyAlignment="1" applyProtection="1">
      <alignment horizontal="left" vertical="center" wrapText="1" indent="1"/>
    </xf>
    <xf numFmtId="0" fontId="13" fillId="0" borderId="25" xfId="0" applyFont="1" applyFill="1" applyBorder="1" applyAlignment="1" applyProtection="1">
      <alignment horizontal="left" vertical="center" wrapText="1" indent="1"/>
    </xf>
    <xf numFmtId="0" fontId="14" fillId="6" borderId="13" xfId="0" applyFont="1" applyFill="1" applyBorder="1" applyAlignment="1" applyProtection="1">
      <alignment horizontal="center" vertical="center"/>
    </xf>
    <xf numFmtId="0" fontId="14" fillId="6" borderId="14" xfId="0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/>
    </xf>
    <xf numFmtId="0" fontId="11" fillId="0" borderId="35" xfId="0" applyFont="1" applyFill="1" applyBorder="1" applyAlignment="1" applyProtection="1">
      <alignment horizontal="left" vertical="center" wrapText="1" indent="2"/>
    </xf>
    <xf numFmtId="0" fontId="11" fillId="0" borderId="36" xfId="0" applyFont="1" applyFill="1" applyBorder="1" applyAlignment="1" applyProtection="1">
      <alignment horizontal="left" vertical="center" wrapText="1" indent="2"/>
    </xf>
    <xf numFmtId="0" fontId="7" fillId="0" borderId="27" xfId="0" applyFont="1" applyFill="1" applyBorder="1" applyAlignment="1" applyProtection="1">
      <alignment horizontal="left" vertical="center" wrapText="1" indent="1"/>
    </xf>
    <xf numFmtId="0" fontId="7" fillId="0" borderId="17" xfId="0" applyFont="1" applyFill="1" applyBorder="1" applyAlignment="1" applyProtection="1">
      <alignment horizontal="left" vertical="center" wrapText="1" indent="1"/>
    </xf>
    <xf numFmtId="0" fontId="7" fillId="0" borderId="28" xfId="0" applyFont="1" applyFill="1" applyBorder="1" applyAlignment="1" applyProtection="1">
      <alignment horizontal="left" vertical="center" wrapText="1" indent="1"/>
    </xf>
    <xf numFmtId="0" fontId="7" fillId="0" borderId="1" xfId="0" applyFont="1" applyFill="1" applyBorder="1" applyAlignment="1" applyProtection="1">
      <alignment horizontal="left" vertical="center" wrapText="1" indent="1"/>
    </xf>
  </cellXfs>
  <cellStyles count="1">
    <cellStyle name="Normal" xfId="0" builtinId="0"/>
  </cellStyles>
  <dxfs count="25"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fgColor theme="0"/>
          <bgColor theme="0"/>
        </patternFill>
      </fill>
    </dxf>
    <dxf>
      <font>
        <b/>
        <i val="0"/>
      </font>
      <fill>
        <patternFill>
          <fgColor theme="0"/>
          <bgColor theme="0"/>
        </patternFill>
      </fill>
    </dxf>
    <dxf>
      <font>
        <b/>
        <i val="0"/>
      </font>
      <fill>
        <patternFill>
          <fgColor theme="0"/>
          <bgColor theme="0"/>
        </patternFill>
      </fill>
    </dxf>
    <dxf>
      <font>
        <b/>
        <i val="0"/>
      </font>
      <fill>
        <patternFill>
          <fgColor theme="0"/>
          <bgColor theme="0"/>
        </patternFill>
      </fill>
    </dxf>
    <dxf>
      <font>
        <b/>
        <i val="0"/>
      </font>
      <fill>
        <patternFill>
          <fgColor theme="0"/>
          <bgColor theme="0"/>
        </patternFill>
      </fill>
    </dxf>
    <dxf>
      <font>
        <b/>
        <i val="0"/>
      </font>
      <fill>
        <patternFill>
          <fgColor theme="0"/>
          <bgColor theme="0"/>
        </patternFill>
      </fill>
    </dxf>
    <dxf>
      <font>
        <b/>
        <i val="0"/>
      </font>
      <fill>
        <patternFill>
          <fgColor theme="0"/>
          <bgColor theme="0"/>
        </patternFill>
      </fill>
    </dxf>
    <dxf>
      <font>
        <b/>
        <i val="0"/>
      </font>
      <fill>
        <patternFill>
          <fgColor theme="0"/>
          <bgColor theme="0"/>
        </patternFill>
      </fill>
    </dxf>
    <dxf>
      <font>
        <b/>
        <i val="0"/>
      </font>
      <fill>
        <patternFill>
          <fgColor theme="0"/>
          <bgColor theme="0"/>
        </patternFill>
      </fill>
    </dxf>
    <dxf>
      <font>
        <b/>
        <i val="0"/>
      </font>
      <fill>
        <patternFill>
          <fgColor theme="0"/>
          <bgColor theme="0"/>
        </patternFill>
      </fill>
    </dxf>
    <dxf>
      <font>
        <b/>
        <i val="0"/>
      </font>
      <fill>
        <patternFill>
          <fgColor theme="0"/>
          <bgColor theme="0"/>
        </patternFill>
      </fill>
    </dxf>
    <dxf>
      <font>
        <b/>
        <i val="0"/>
      </font>
      <fill>
        <patternFill>
          <fgColor theme="0"/>
          <bgColor theme="0"/>
        </patternFill>
      </fill>
    </dxf>
    <dxf>
      <font>
        <b/>
        <i val="0"/>
      </font>
      <fill>
        <patternFill>
          <fgColor theme="0"/>
          <bgColor theme="0"/>
        </patternFill>
      </fill>
    </dxf>
    <dxf>
      <font>
        <b/>
        <i val="0"/>
      </font>
      <fill>
        <patternFill>
          <fgColor theme="0"/>
          <bgColor theme="0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CCFFCC"/>
      <color rgb="FFF4F2C4"/>
      <color rgb="FFFFFF99"/>
      <color rgb="FFFFE7B7"/>
      <color rgb="FFFF6600"/>
      <color rgb="FFFFA3C2"/>
      <color rgb="FF30E441"/>
      <color rgb="FFFF66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706991171558102E-2"/>
          <c:y val="5.1729218225190575E-2"/>
          <c:w val="0.91664710093056534"/>
          <c:h val="0.9462457123520551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'Grille E62 Vierge'!$V$18:$V$21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77-409A-8174-1531DB038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34882560"/>
        <c:axId val="-34877664"/>
      </c:barChart>
      <c:catAx>
        <c:axId val="-34882560"/>
        <c:scaling>
          <c:orientation val="maxMin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crossAx val="-34877664"/>
        <c:crossesAt val="0"/>
        <c:auto val="1"/>
        <c:lblAlgn val="ctr"/>
        <c:lblOffset val="100"/>
        <c:noMultiLvlLbl val="0"/>
      </c:catAx>
      <c:valAx>
        <c:axId val="-34877664"/>
        <c:scaling>
          <c:orientation val="minMax"/>
          <c:max val="1"/>
          <c:min val="0"/>
        </c:scaling>
        <c:delete val="1"/>
        <c:axPos val="t"/>
        <c:numFmt formatCode="0.00%" sourceLinked="1"/>
        <c:majorTickMark val="out"/>
        <c:minorTickMark val="none"/>
        <c:tickLblPos val="nextTo"/>
        <c:crossAx val="-34882560"/>
        <c:crosses val="autoZero"/>
        <c:crossBetween val="between"/>
        <c:majorUnit val="0.33330000000000004"/>
      </c:valAx>
      <c:spPr>
        <a:solidFill>
          <a:srgbClr val="FFFF99"/>
        </a:solidFill>
        <a:ln w="3175">
          <a:solidFill>
            <a:schemeClr val="tx1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51180555555555551" footer="0.51180555555555551"/>
    <c:pageSetup firstPageNumber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612411602855419E-2"/>
          <c:y val="7.1028613865737805E-2"/>
          <c:w val="0.92874152984878888"/>
          <c:h val="0.9198842268876301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'Grille E62 Vierge'!$V$24:$V$27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9B-4CED-AC0B-2458E3159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34875488"/>
        <c:axId val="-34872224"/>
      </c:barChart>
      <c:catAx>
        <c:axId val="-34875488"/>
        <c:scaling>
          <c:orientation val="maxMin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crossAx val="-34872224"/>
        <c:crossesAt val="0"/>
        <c:auto val="1"/>
        <c:lblAlgn val="ctr"/>
        <c:lblOffset val="100"/>
        <c:noMultiLvlLbl val="0"/>
      </c:catAx>
      <c:valAx>
        <c:axId val="-34872224"/>
        <c:scaling>
          <c:orientation val="minMax"/>
          <c:max val="1"/>
          <c:min val="0"/>
        </c:scaling>
        <c:delete val="1"/>
        <c:axPos val="t"/>
        <c:numFmt formatCode="0.00%" sourceLinked="1"/>
        <c:majorTickMark val="out"/>
        <c:minorTickMark val="none"/>
        <c:tickLblPos val="nextTo"/>
        <c:crossAx val="-34875488"/>
        <c:crosses val="autoZero"/>
        <c:crossBetween val="between"/>
        <c:majorUnit val="0.33330000000000004"/>
      </c:valAx>
      <c:spPr>
        <a:solidFill>
          <a:srgbClr val="FFFF99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51180555555555551" footer="0.51180555555555551"/>
    <c:pageSetup firstPageNumber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949376565137811E-2"/>
          <c:y val="3.3203406800484435E-3"/>
          <c:w val="0.89240506329113922"/>
          <c:h val="0.9966796593199515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'Grille E62 Vierge'!$V$30:$V$35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7B-4DBD-B667-6C4189D3F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33744208"/>
        <c:axId val="-33750192"/>
      </c:barChart>
      <c:catAx>
        <c:axId val="-33744208"/>
        <c:scaling>
          <c:orientation val="maxMin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crossAx val="-33750192"/>
        <c:crossesAt val="0"/>
        <c:auto val="1"/>
        <c:lblAlgn val="ctr"/>
        <c:lblOffset val="100"/>
        <c:noMultiLvlLbl val="0"/>
      </c:catAx>
      <c:valAx>
        <c:axId val="-33750192"/>
        <c:scaling>
          <c:orientation val="minMax"/>
          <c:max val="1"/>
          <c:min val="0"/>
        </c:scaling>
        <c:delete val="1"/>
        <c:axPos val="t"/>
        <c:numFmt formatCode="0.00%" sourceLinked="1"/>
        <c:majorTickMark val="out"/>
        <c:minorTickMark val="none"/>
        <c:tickLblPos val="nextTo"/>
        <c:crossAx val="-33744208"/>
        <c:crosses val="autoZero"/>
        <c:crossBetween val="between"/>
        <c:majorUnit val="0.33330000000000004"/>
      </c:valAx>
      <c:spPr>
        <a:solidFill>
          <a:srgbClr val="FFFF99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51180555555555551" footer="0.51180555555555551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jpeg"/><Relationship Id="rId4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0</xdr:row>
      <xdr:rowOff>244929</xdr:rowOff>
    </xdr:from>
    <xdr:to>
      <xdr:col>1</xdr:col>
      <xdr:colOff>1905000</xdr:colOff>
      <xdr:row>3</xdr:row>
      <xdr:rowOff>144876</xdr:rowOff>
    </xdr:to>
    <xdr:grpSp>
      <xdr:nvGrpSpPr>
        <xdr:cNvPr id="15" name="Group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pSpPr>
          <a:grpSpLocks/>
        </xdr:cNvGrpSpPr>
      </xdr:nvGrpSpPr>
      <xdr:grpSpPr bwMode="auto">
        <a:xfrm>
          <a:off x="285750" y="244929"/>
          <a:ext cx="1714500" cy="1410340"/>
          <a:chOff x="4395" y="1604"/>
          <a:chExt cx="2835" cy="299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3073" name="Object 1" hidden="1">
                <a:extLst>
                  <a:ext uri="{63B3BB69-23CF-44E3-9099-C40C66FF867C}">
                    <a14:compatExt spid="_x0000_s3073"/>
                  </a:ext>
                  <a:ext uri="{FF2B5EF4-FFF2-40B4-BE49-F238E27FC236}">
                    <a16:creationId xmlns:a16="http://schemas.microsoft.com/office/drawing/2014/main" id="{00000000-0008-0000-0000-0000010C0000}"/>
                  </a:ext>
                </a:extLst>
              </xdr:cNvPr>
              <xdr:cNvSpPr/>
            </xdr:nvSpPr>
            <xdr:spPr bwMode="auto">
              <a:xfrm>
                <a:off x="4395" y="3387"/>
                <a:ext cx="2835" cy="1213"/>
              </a:xfrm>
              <a:prstGeom prst="rect">
                <a:avLst/>
              </a:prstGeom>
              <a:noFill/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</a:extLst>
            </xdr:spPr>
          </xdr:sp>
        </mc:Choice>
        <mc:Fallback/>
      </mc:AlternateContent>
      <xdr:pic>
        <xdr:nvPicPr>
          <xdr:cNvPr id="16" name="Image 15" descr="logoMENESR_sans%20marianne_avril2004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08" y="1604"/>
            <a:ext cx="2304" cy="18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15</xdr:col>
      <xdr:colOff>0</xdr:colOff>
      <xdr:row>16</xdr:row>
      <xdr:rowOff>100263</xdr:rowOff>
    </xdr:from>
    <xdr:to>
      <xdr:col>17</xdr:col>
      <xdr:colOff>0</xdr:colOff>
      <xdr:row>21</xdr:row>
      <xdr:rowOff>0</xdr:rowOff>
    </xdr:to>
    <xdr:graphicFrame macro="">
      <xdr:nvGraphicFramePr>
        <xdr:cNvPr id="17" name="Chart 3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74840</xdr:colOff>
      <xdr:row>16</xdr:row>
      <xdr:rowOff>404811</xdr:rowOff>
    </xdr:from>
    <xdr:to>
      <xdr:col>16</xdr:col>
      <xdr:colOff>74840</xdr:colOff>
      <xdr:row>21</xdr:row>
      <xdr:rowOff>0</xdr:rowOff>
    </xdr:to>
    <xdr:sp macro="" textlink="">
      <xdr:nvSpPr>
        <xdr:cNvPr id="19" name="Line 2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ShapeType="1"/>
        </xdr:cNvSpPr>
      </xdr:nvSpPr>
      <xdr:spPr bwMode="auto">
        <a:xfrm flipV="1">
          <a:off x="14961054" y="8501061"/>
          <a:ext cx="0" cy="6235475"/>
        </a:xfrm>
        <a:prstGeom prst="line">
          <a:avLst/>
        </a:prstGeom>
        <a:noFill/>
        <a:ln w="9360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22</xdr:row>
      <xdr:rowOff>60158</xdr:rowOff>
    </xdr:from>
    <xdr:to>
      <xdr:col>17</xdr:col>
      <xdr:colOff>785</xdr:colOff>
      <xdr:row>27</xdr:row>
      <xdr:rowOff>37352</xdr:rowOff>
    </xdr:to>
    <xdr:graphicFrame macro="">
      <xdr:nvGraphicFramePr>
        <xdr:cNvPr id="12" name="Chart 3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571501</xdr:colOff>
      <xdr:row>29</xdr:row>
      <xdr:rowOff>11906</xdr:rowOff>
    </xdr:from>
    <xdr:to>
      <xdr:col>17</xdr:col>
      <xdr:colOff>784</xdr:colOff>
      <xdr:row>34</xdr:row>
      <xdr:rowOff>1523999</xdr:rowOff>
    </xdr:to>
    <xdr:graphicFrame macro="">
      <xdr:nvGraphicFramePr>
        <xdr:cNvPr id="13" name="Chart 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74840</xdr:colOff>
      <xdr:row>23</xdr:row>
      <xdr:rowOff>3060</xdr:rowOff>
    </xdr:from>
    <xdr:to>
      <xdr:col>16</xdr:col>
      <xdr:colOff>74840</xdr:colOff>
      <xdr:row>27</xdr:row>
      <xdr:rowOff>0</xdr:rowOff>
    </xdr:to>
    <xdr:sp macro="" textlink="">
      <xdr:nvSpPr>
        <xdr:cNvPr id="14" name="Line 2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ShapeType="1"/>
        </xdr:cNvSpPr>
      </xdr:nvSpPr>
      <xdr:spPr bwMode="auto">
        <a:xfrm flipV="1">
          <a:off x="14961054" y="15487989"/>
          <a:ext cx="0" cy="6147368"/>
        </a:xfrm>
        <a:prstGeom prst="line">
          <a:avLst/>
        </a:prstGeom>
        <a:noFill/>
        <a:ln w="9360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74840</xdr:colOff>
      <xdr:row>29</xdr:row>
      <xdr:rowOff>23813</xdr:rowOff>
    </xdr:from>
    <xdr:to>
      <xdr:col>16</xdr:col>
      <xdr:colOff>74840</xdr:colOff>
      <xdr:row>35</xdr:row>
      <xdr:rowOff>11906</xdr:rowOff>
    </xdr:to>
    <xdr:sp macro="" textlink="">
      <xdr:nvSpPr>
        <xdr:cNvPr id="23" name="Line 2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ShapeType="1"/>
        </xdr:cNvSpPr>
      </xdr:nvSpPr>
      <xdr:spPr bwMode="auto">
        <a:xfrm flipH="1" flipV="1">
          <a:off x="14961054" y="22407563"/>
          <a:ext cx="0" cy="9132093"/>
        </a:xfrm>
        <a:prstGeom prst="line">
          <a:avLst/>
        </a:prstGeom>
        <a:noFill/>
        <a:ln w="9360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pageSetUpPr fitToPage="1"/>
  </sheetPr>
  <dimension ref="A1:AK47"/>
  <sheetViews>
    <sheetView showGridLines="0" tabSelected="1" view="pageBreakPreview" zoomScale="70" zoomScaleNormal="70" zoomScaleSheetLayoutView="70" zoomScalePageLayoutView="70" workbookViewId="0">
      <selection activeCell="E7" sqref="E7"/>
    </sheetView>
  </sheetViews>
  <sheetFormatPr baseColWidth="10" defaultColWidth="11.42578125" defaultRowHeight="44.25" x14ac:dyDescent="0.55000000000000004"/>
  <cols>
    <col min="1" max="1" width="1.42578125" style="49" customWidth="1"/>
    <col min="2" max="2" width="59.140625" style="47" customWidth="1"/>
    <col min="3" max="3" width="2.42578125" style="44" customWidth="1"/>
    <col min="4" max="4" width="3" style="44" customWidth="1"/>
    <col min="5" max="5" width="44.7109375" style="72" customWidth="1"/>
    <col min="6" max="6" width="15.85546875" style="72" customWidth="1"/>
    <col min="7" max="7" width="19.5703125" style="71" customWidth="1"/>
    <col min="8" max="8" width="16.140625" style="47" customWidth="1"/>
    <col min="9" max="9" width="11.42578125" style="120" customWidth="1"/>
    <col min="10" max="14" width="6.7109375" style="47" customWidth="1"/>
    <col min="15" max="15" width="9" style="93" customWidth="1"/>
    <col min="16" max="16" width="6.7109375" style="47" customWidth="1"/>
    <col min="17" max="17" width="9" style="41" customWidth="1"/>
    <col min="18" max="18" width="6.42578125" style="41" customWidth="1"/>
    <col min="19" max="19" width="2.7109375" style="41" customWidth="1"/>
    <col min="20" max="21" width="10.28515625" style="41" customWidth="1"/>
    <col min="22" max="22" width="8.7109375" style="41" customWidth="1"/>
    <col min="23" max="23" width="10" style="41" customWidth="1"/>
    <col min="24" max="27" width="8.7109375" style="41" customWidth="1"/>
    <col min="28" max="33" width="7.7109375" style="41" customWidth="1"/>
    <col min="34" max="37" width="11.42578125" style="41"/>
    <col min="38" max="16384" width="11.42578125" style="47"/>
  </cols>
  <sheetData>
    <row r="1" spans="1:37" s="42" customFormat="1" ht="39.75" customHeight="1" x14ac:dyDescent="0.2">
      <c r="A1" s="200" t="s">
        <v>6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131"/>
      <c r="P1" s="115"/>
      <c r="Q1" s="126"/>
      <c r="R1" s="126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</row>
    <row r="2" spans="1:37" s="42" customFormat="1" ht="39.75" customHeight="1" x14ac:dyDescent="0.55000000000000004">
      <c r="A2" s="205"/>
      <c r="B2" s="205"/>
      <c r="C2" s="43"/>
      <c r="D2" s="44"/>
      <c r="E2" s="45"/>
      <c r="F2" s="45"/>
      <c r="G2" s="45"/>
      <c r="H2" s="45"/>
      <c r="I2" s="116"/>
      <c r="J2" s="206" t="s">
        <v>7</v>
      </c>
      <c r="K2" s="206"/>
      <c r="L2" s="206"/>
      <c r="M2" s="206"/>
      <c r="N2" s="206"/>
      <c r="O2" s="132"/>
      <c r="P2" s="111"/>
      <c r="Q2" s="24"/>
      <c r="R2" s="7"/>
      <c r="S2" s="3"/>
      <c r="T2" s="6"/>
      <c r="U2" s="3"/>
      <c r="V2" s="7"/>
      <c r="W2" s="7"/>
      <c r="X2" s="8"/>
      <c r="Y2" s="8"/>
      <c r="Z2" s="3"/>
      <c r="AA2" s="3"/>
      <c r="AB2" s="46"/>
      <c r="AC2" s="46"/>
      <c r="AD2" s="41"/>
      <c r="AE2" s="41"/>
      <c r="AF2" s="41"/>
      <c r="AG2" s="41"/>
      <c r="AH2" s="41"/>
      <c r="AI2" s="41"/>
      <c r="AJ2" s="41"/>
      <c r="AK2" s="41"/>
    </row>
    <row r="3" spans="1:37" s="42" customFormat="1" ht="39.75" customHeight="1" x14ac:dyDescent="0.2">
      <c r="A3" s="149"/>
      <c r="B3" s="33" t="s">
        <v>15</v>
      </c>
      <c r="C3" s="97"/>
      <c r="E3" s="101"/>
      <c r="F3" s="99" t="s">
        <v>16</v>
      </c>
      <c r="G3" s="166"/>
      <c r="H3" s="166"/>
      <c r="I3" s="117"/>
      <c r="J3" s="166"/>
      <c r="K3" s="166"/>
      <c r="L3" s="166"/>
      <c r="M3" s="166"/>
      <c r="N3" s="166"/>
      <c r="O3" s="133"/>
      <c r="P3" s="112"/>
      <c r="Q3" s="24"/>
      <c r="R3" s="7"/>
      <c r="S3" s="3"/>
      <c r="T3" s="6"/>
      <c r="U3" s="3"/>
      <c r="V3" s="7"/>
      <c r="W3" s="7"/>
      <c r="X3" s="8"/>
      <c r="Y3" s="8"/>
      <c r="Z3" s="3"/>
      <c r="AA3" s="3"/>
      <c r="AB3" s="46"/>
      <c r="AC3" s="46"/>
      <c r="AD3" s="41"/>
      <c r="AE3" s="41"/>
      <c r="AF3" s="41"/>
      <c r="AG3" s="41"/>
      <c r="AH3" s="41"/>
      <c r="AI3" s="41"/>
      <c r="AJ3" s="41"/>
      <c r="AK3" s="41"/>
    </row>
    <row r="4" spans="1:37" s="42" customFormat="1" ht="39.75" customHeight="1" x14ac:dyDescent="0.55000000000000004">
      <c r="A4" s="149"/>
      <c r="B4" s="33"/>
      <c r="C4" s="97"/>
      <c r="E4" s="160" t="s">
        <v>58</v>
      </c>
      <c r="F4" s="99"/>
      <c r="G4" s="97"/>
      <c r="H4" s="97"/>
      <c r="I4" s="117"/>
      <c r="J4" s="206" t="s">
        <v>8</v>
      </c>
      <c r="K4" s="206"/>
      <c r="L4" s="206"/>
      <c r="M4" s="206"/>
      <c r="N4" s="206"/>
      <c r="O4" s="132"/>
      <c r="P4" s="111"/>
      <c r="Q4" s="24"/>
      <c r="R4" s="7"/>
      <c r="S4" s="3"/>
      <c r="T4" s="6"/>
      <c r="U4" s="3"/>
      <c r="V4" s="7"/>
      <c r="W4" s="7"/>
      <c r="X4" s="8"/>
      <c r="Y4" s="8"/>
      <c r="Z4" s="3"/>
      <c r="AA4" s="3"/>
      <c r="AB4" s="46"/>
      <c r="AC4" s="46"/>
      <c r="AD4" s="41"/>
      <c r="AE4" s="41"/>
      <c r="AF4" s="41"/>
      <c r="AG4" s="41"/>
      <c r="AH4" s="41"/>
      <c r="AI4" s="41"/>
      <c r="AJ4" s="41"/>
      <c r="AK4" s="41"/>
    </row>
    <row r="5" spans="1:37" s="42" customFormat="1" ht="39.75" customHeight="1" x14ac:dyDescent="0.2">
      <c r="A5" s="149"/>
      <c r="B5" s="100" t="s">
        <v>14</v>
      </c>
      <c r="E5" s="98"/>
      <c r="F5" s="102" t="s">
        <v>17</v>
      </c>
      <c r="G5" s="162"/>
      <c r="H5" s="97"/>
      <c r="I5" s="117"/>
      <c r="J5" s="166"/>
      <c r="K5" s="166"/>
      <c r="L5" s="166"/>
      <c r="M5" s="166"/>
      <c r="N5" s="166"/>
      <c r="O5" s="133"/>
      <c r="P5" s="112"/>
      <c r="Q5" s="24"/>
      <c r="R5" s="7"/>
      <c r="S5" s="3"/>
      <c r="T5" s="6"/>
      <c r="U5" s="3"/>
      <c r="V5" s="7"/>
      <c r="W5" s="7"/>
      <c r="X5" s="8"/>
      <c r="Y5" s="8"/>
      <c r="Z5" s="3"/>
      <c r="AA5" s="3"/>
      <c r="AB5" s="46"/>
      <c r="AC5" s="46"/>
      <c r="AD5" s="41"/>
      <c r="AE5" s="41"/>
      <c r="AF5" s="41"/>
      <c r="AG5" s="41"/>
      <c r="AH5" s="41"/>
      <c r="AI5" s="41"/>
      <c r="AJ5" s="41"/>
      <c r="AK5" s="41"/>
    </row>
    <row r="6" spans="1:37" s="42" customFormat="1" ht="39.75" customHeight="1" x14ac:dyDescent="0.55000000000000004">
      <c r="A6" s="149"/>
      <c r="B6" s="149"/>
      <c r="C6" s="43"/>
      <c r="D6" s="44"/>
      <c r="E6" s="148" t="s">
        <v>59</v>
      </c>
      <c r="F6" s="45"/>
      <c r="G6" s="103"/>
      <c r="H6" s="45"/>
      <c r="I6" s="116"/>
      <c r="J6" s="206" t="s">
        <v>9</v>
      </c>
      <c r="K6" s="206"/>
      <c r="L6" s="206"/>
      <c r="M6" s="206"/>
      <c r="N6" s="206"/>
      <c r="O6" s="132"/>
      <c r="P6" s="111"/>
      <c r="Q6" s="24"/>
      <c r="R6" s="7"/>
      <c r="S6" s="3"/>
      <c r="T6" s="6"/>
      <c r="U6" s="3"/>
      <c r="V6" s="7"/>
      <c r="W6" s="7"/>
      <c r="X6" s="8"/>
      <c r="Y6" s="8"/>
      <c r="Z6" s="3"/>
      <c r="AA6" s="3"/>
      <c r="AB6" s="46"/>
      <c r="AC6" s="46"/>
      <c r="AD6" s="41"/>
      <c r="AE6" s="41"/>
      <c r="AF6" s="41"/>
      <c r="AG6" s="41"/>
      <c r="AH6" s="41"/>
      <c r="AI6" s="41"/>
      <c r="AJ6" s="41"/>
      <c r="AK6" s="41"/>
    </row>
    <row r="7" spans="1:37" s="42" customFormat="1" ht="39.75" customHeight="1" x14ac:dyDescent="0.2">
      <c r="A7" s="149"/>
      <c r="B7" s="47"/>
      <c r="C7" s="33"/>
      <c r="D7" s="34" t="s">
        <v>18</v>
      </c>
      <c r="E7" s="163" t="s">
        <v>66</v>
      </c>
      <c r="F7" s="34" t="s">
        <v>5</v>
      </c>
      <c r="G7" s="101"/>
      <c r="H7" s="105"/>
      <c r="I7" s="94"/>
      <c r="J7" s="166"/>
      <c r="K7" s="166"/>
      <c r="L7" s="166"/>
      <c r="M7" s="166"/>
      <c r="N7" s="166"/>
      <c r="O7" s="133"/>
      <c r="P7" s="112"/>
      <c r="Q7" s="24"/>
      <c r="R7" s="7"/>
      <c r="S7" s="3"/>
      <c r="T7" s="6"/>
      <c r="U7" s="3"/>
      <c r="V7" s="7"/>
      <c r="W7" s="7"/>
      <c r="X7" s="8"/>
      <c r="Y7" s="8"/>
      <c r="Z7" s="3"/>
      <c r="AA7" s="3"/>
      <c r="AB7" s="46"/>
      <c r="AC7" s="46"/>
      <c r="AD7" s="41"/>
      <c r="AE7" s="41"/>
      <c r="AF7" s="41"/>
      <c r="AG7" s="41"/>
      <c r="AH7" s="41"/>
      <c r="AI7" s="41"/>
      <c r="AJ7" s="41"/>
      <c r="AK7" s="41"/>
    </row>
    <row r="8" spans="1:37" s="42" customFormat="1" ht="39.75" customHeight="1" x14ac:dyDescent="0.55000000000000004">
      <c r="A8" s="149"/>
      <c r="B8" s="47"/>
      <c r="C8" s="33"/>
      <c r="D8" s="34"/>
      <c r="E8" s="104"/>
      <c r="F8" s="34"/>
      <c r="G8" s="106"/>
      <c r="H8" s="107"/>
      <c r="I8" s="94"/>
      <c r="J8" s="150"/>
      <c r="K8" s="150"/>
      <c r="L8" s="150"/>
      <c r="M8" s="150"/>
      <c r="N8" s="150"/>
      <c r="O8" s="132"/>
      <c r="P8" s="91"/>
      <c r="Q8" s="24"/>
      <c r="R8" s="7"/>
      <c r="S8" s="3"/>
      <c r="T8" s="6"/>
      <c r="U8" s="3"/>
      <c r="V8" s="7"/>
      <c r="W8" s="7"/>
      <c r="X8" s="8"/>
      <c r="Y8" s="8"/>
      <c r="Z8" s="3"/>
      <c r="AA8" s="3"/>
      <c r="AB8" s="46"/>
      <c r="AC8" s="46"/>
      <c r="AD8" s="41"/>
      <c r="AE8" s="41"/>
      <c r="AF8" s="41"/>
      <c r="AG8" s="41"/>
      <c r="AH8" s="41"/>
      <c r="AI8" s="41"/>
      <c r="AJ8" s="41"/>
      <c r="AK8" s="41"/>
    </row>
    <row r="9" spans="1:37" s="42" customFormat="1" ht="39.75" customHeight="1" x14ac:dyDescent="0.55000000000000004">
      <c r="A9" s="149"/>
      <c r="B9" s="108"/>
      <c r="C9" s="109"/>
      <c r="F9" s="106"/>
      <c r="G9" s="106" t="str">
        <f>+_xlfn.CONCAT(E5," ",E3," ",H9)</f>
        <v xml:space="preserve">  </v>
      </c>
      <c r="H9" s="106" t="str">
        <f>+MID(G3,1,2)</f>
        <v/>
      </c>
      <c r="I9" s="118"/>
      <c r="O9" s="134"/>
      <c r="Q9" s="24"/>
      <c r="R9" s="7"/>
      <c r="S9" s="3"/>
      <c r="T9" s="6"/>
      <c r="U9" s="3"/>
      <c r="V9" s="7"/>
      <c r="W9" s="7"/>
      <c r="X9" s="8"/>
      <c r="Y9" s="8"/>
      <c r="Z9" s="3"/>
      <c r="AA9" s="3"/>
      <c r="AB9" s="46"/>
      <c r="AC9" s="46"/>
      <c r="AD9" s="41"/>
      <c r="AE9" s="41"/>
      <c r="AF9" s="41"/>
      <c r="AG9" s="41"/>
      <c r="AH9" s="41"/>
      <c r="AI9" s="41"/>
      <c r="AJ9" s="41"/>
      <c r="AK9" s="41"/>
    </row>
    <row r="10" spans="1:37" s="42" customFormat="1" ht="39.75" customHeight="1" thickBot="1" x14ac:dyDescent="0.6">
      <c r="A10" s="48"/>
      <c r="G10" s="94"/>
      <c r="H10" s="94"/>
      <c r="I10" s="94"/>
      <c r="O10" s="134"/>
      <c r="Q10" s="24"/>
      <c r="R10" s="41"/>
      <c r="S10" s="3"/>
      <c r="T10" s="6"/>
      <c r="U10" s="3"/>
      <c r="V10" s="7"/>
      <c r="W10" s="7"/>
      <c r="X10" s="8"/>
      <c r="Y10" s="8"/>
      <c r="Z10" s="3"/>
      <c r="AA10" s="3"/>
      <c r="AB10" s="46"/>
      <c r="AC10" s="46"/>
      <c r="AD10" s="41"/>
      <c r="AE10" s="41"/>
      <c r="AF10" s="41"/>
      <c r="AG10" s="41"/>
      <c r="AH10" s="41"/>
      <c r="AI10" s="41"/>
      <c r="AJ10" s="41"/>
      <c r="AK10" s="41"/>
    </row>
    <row r="11" spans="1:37" s="42" customFormat="1" ht="60" customHeight="1" thickBot="1" x14ac:dyDescent="0.25">
      <c r="A11" s="48"/>
      <c r="B11" s="128" t="s">
        <v>35</v>
      </c>
      <c r="C11" s="95"/>
      <c r="D11" s="95"/>
      <c r="E11" s="95"/>
      <c r="F11" s="95"/>
      <c r="G11" s="113"/>
      <c r="H11" s="110" t="s">
        <v>19</v>
      </c>
      <c r="I11" s="119">
        <v>4</v>
      </c>
      <c r="J11" s="207" t="s">
        <v>36</v>
      </c>
      <c r="K11" s="207"/>
      <c r="L11" s="207"/>
      <c r="M11" s="114"/>
      <c r="N11" s="96"/>
      <c r="O11" s="92"/>
      <c r="P11" s="39"/>
      <c r="Q11" s="127"/>
      <c r="R11" s="127"/>
      <c r="S11" s="3"/>
      <c r="T11" s="6"/>
      <c r="U11" s="3"/>
      <c r="V11" s="7"/>
      <c r="W11" s="7"/>
      <c r="X11" s="8"/>
      <c r="Y11" s="8"/>
      <c r="Z11" s="3"/>
      <c r="AA11" s="3"/>
      <c r="AB11" s="46"/>
      <c r="AC11" s="46"/>
      <c r="AD11" s="41"/>
      <c r="AE11" s="41"/>
      <c r="AF11" s="41"/>
      <c r="AG11" s="41"/>
      <c r="AH11" s="41"/>
      <c r="AI11" s="41"/>
      <c r="AJ11" s="41"/>
      <c r="AK11" s="41"/>
    </row>
    <row r="12" spans="1:37" s="42" customFormat="1" ht="21" customHeight="1" x14ac:dyDescent="0.2">
      <c r="A12" s="48"/>
      <c r="B12" s="35"/>
      <c r="C12" s="35"/>
      <c r="D12" s="35"/>
      <c r="E12" s="35"/>
      <c r="F12" s="35"/>
      <c r="G12" s="36"/>
      <c r="H12" s="37"/>
      <c r="I12" s="38"/>
      <c r="J12" s="38"/>
      <c r="K12" s="38"/>
      <c r="L12" s="38"/>
      <c r="M12" s="39"/>
      <c r="N12" s="39"/>
      <c r="O12" s="92"/>
      <c r="P12" s="39"/>
      <c r="Q12" s="3"/>
      <c r="R12" s="6"/>
      <c r="S12" s="3"/>
      <c r="T12" s="7"/>
      <c r="U12" s="7"/>
      <c r="V12" s="8"/>
      <c r="W12" s="8"/>
      <c r="X12" s="3"/>
      <c r="Y12" s="3"/>
      <c r="Z12" s="46"/>
      <c r="AA12" s="46"/>
      <c r="AB12" s="41"/>
      <c r="AC12" s="41"/>
      <c r="AD12" s="41"/>
      <c r="AE12" s="41"/>
      <c r="AF12" s="41"/>
      <c r="AG12" s="41"/>
      <c r="AH12" s="41"/>
      <c r="AI12" s="41"/>
      <c r="AJ12" s="41"/>
      <c r="AK12" s="41"/>
    </row>
    <row r="13" spans="1:37" s="42" customFormat="1" ht="45.75" customHeight="1" x14ac:dyDescent="0.2">
      <c r="A13" s="48"/>
      <c r="B13" s="212" t="s">
        <v>20</v>
      </c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4"/>
      <c r="O13" s="92"/>
      <c r="P13" s="39"/>
      <c r="Q13" s="3"/>
      <c r="R13" s="6"/>
      <c r="S13" s="3"/>
      <c r="T13" s="7"/>
      <c r="U13" s="7"/>
      <c r="V13" s="8"/>
      <c r="W13" s="8"/>
      <c r="X13" s="3"/>
      <c r="Y13" s="3"/>
      <c r="Z13" s="46"/>
      <c r="AA13" s="46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spans="1:37" s="42" customFormat="1" ht="21" customHeight="1" x14ac:dyDescent="0.2">
      <c r="A14" s="49"/>
      <c r="J14" s="223"/>
      <c r="K14" s="223"/>
      <c r="L14" s="223"/>
      <c r="M14" s="223"/>
      <c r="N14" s="223"/>
      <c r="O14" s="135"/>
      <c r="P14" s="1"/>
      <c r="R14" s="31"/>
      <c r="S14" s="3"/>
      <c r="T14" s="6"/>
      <c r="U14" s="3"/>
      <c r="V14" s="7"/>
      <c r="W14" s="7"/>
      <c r="X14" s="8"/>
      <c r="Y14" s="8"/>
      <c r="Z14" s="3"/>
      <c r="AA14" s="3"/>
      <c r="AB14" s="46"/>
      <c r="AC14" s="46"/>
    </row>
    <row r="15" spans="1:37" s="42" customFormat="1" ht="45.75" customHeight="1" x14ac:dyDescent="0.2">
      <c r="A15" s="49"/>
      <c r="B15" s="229" t="s">
        <v>12</v>
      </c>
      <c r="C15" s="226"/>
      <c r="D15" s="226"/>
      <c r="E15" s="226"/>
      <c r="F15" s="226"/>
      <c r="G15" s="226"/>
      <c r="H15" s="226"/>
      <c r="I15" s="226"/>
      <c r="J15" s="226" t="s">
        <v>11</v>
      </c>
      <c r="K15" s="226"/>
      <c r="L15" s="226"/>
      <c r="M15" s="226"/>
      <c r="N15" s="227"/>
      <c r="O15" s="135"/>
      <c r="P15" s="1"/>
      <c r="R15" s="31"/>
      <c r="S15" s="3"/>
      <c r="T15" s="6"/>
      <c r="U15" s="3"/>
      <c r="V15" s="7"/>
      <c r="W15" s="7"/>
      <c r="X15" s="8"/>
      <c r="Y15" s="8"/>
      <c r="Z15" s="3"/>
      <c r="AA15" s="3"/>
      <c r="AB15" s="46"/>
      <c r="AC15" s="46"/>
    </row>
    <row r="16" spans="1:37" s="42" customFormat="1" ht="45.75" customHeight="1" thickBot="1" x14ac:dyDescent="0.25">
      <c r="A16" s="50"/>
      <c r="B16" s="228" t="s">
        <v>10</v>
      </c>
      <c r="C16" s="228"/>
      <c r="D16" s="228"/>
      <c r="E16" s="208" t="s">
        <v>65</v>
      </c>
      <c r="F16" s="208"/>
      <c r="G16" s="208"/>
      <c r="H16" s="208"/>
      <c r="I16" s="208"/>
      <c r="J16" s="66"/>
      <c r="K16" s="66"/>
      <c r="L16" s="66"/>
      <c r="M16" s="66"/>
      <c r="N16" s="66"/>
      <c r="O16" s="135"/>
      <c r="P16" s="1"/>
      <c r="R16" s="32"/>
      <c r="S16" s="3"/>
      <c r="T16" s="6"/>
      <c r="U16" s="3"/>
      <c r="V16" s="7"/>
      <c r="W16" s="7"/>
      <c r="X16" s="8"/>
      <c r="Y16" s="8"/>
      <c r="Z16" s="3"/>
      <c r="AA16" s="3"/>
      <c r="AB16" s="51"/>
      <c r="AC16" s="51"/>
    </row>
    <row r="17" spans="1:33" s="42" customFormat="1" ht="39" customHeight="1" thickBot="1" x14ac:dyDescent="0.3">
      <c r="A17" s="49"/>
      <c r="B17" s="123" t="s">
        <v>21</v>
      </c>
      <c r="C17" s="222" t="s">
        <v>22</v>
      </c>
      <c r="D17" s="222"/>
      <c r="E17" s="222"/>
      <c r="F17" s="222"/>
      <c r="G17" s="222"/>
      <c r="H17" s="222"/>
      <c r="I17" s="222"/>
      <c r="J17" s="144" t="s">
        <v>13</v>
      </c>
      <c r="K17" s="145" t="s">
        <v>60</v>
      </c>
      <c r="L17" s="145" t="s">
        <v>61</v>
      </c>
      <c r="M17" s="146" t="s">
        <v>62</v>
      </c>
      <c r="N17" s="147" t="s">
        <v>63</v>
      </c>
      <c r="O17" s="130"/>
      <c r="P17" s="29"/>
      <c r="Q17" s="29"/>
      <c r="R17" s="85">
        <v>0.33</v>
      </c>
      <c r="S17" s="3"/>
      <c r="T17" s="9">
        <f>IF(U17=1,SUMPRODUCT(T18:T21,U18:U21)/SUMPRODUCT(R18:R21,U18:U21),0)</f>
        <v>0</v>
      </c>
      <c r="U17" s="10">
        <f>IF(SUM(U18:U21)=0,0,1)</f>
        <v>0</v>
      </c>
      <c r="V17" s="11"/>
      <c r="W17" s="12">
        <f>SUM(W18:W21)</f>
        <v>1</v>
      </c>
      <c r="X17" s="13"/>
      <c r="Y17" s="13" t="b">
        <f>OR(Y20=FALSE,Y21=FALSE,Y19=FALSE,Y18=FALSE)</f>
        <v>1</v>
      </c>
      <c r="Z17" s="10"/>
      <c r="AA17" s="10"/>
      <c r="AB17" s="52"/>
      <c r="AC17" s="52"/>
    </row>
    <row r="18" spans="1:33" s="55" customFormat="1" ht="120.75" customHeight="1" x14ac:dyDescent="0.2">
      <c r="A18" s="50"/>
      <c r="B18" s="224" t="s">
        <v>23</v>
      </c>
      <c r="C18" s="225"/>
      <c r="D18" s="225"/>
      <c r="E18" s="201" t="s">
        <v>24</v>
      </c>
      <c r="F18" s="201"/>
      <c r="G18" s="201"/>
      <c r="H18" s="201"/>
      <c r="I18" s="202"/>
      <c r="J18" s="151"/>
      <c r="K18" s="152"/>
      <c r="L18" s="152"/>
      <c r="M18" s="152"/>
      <c r="N18" s="153"/>
      <c r="O18" s="136" t="str">
        <f>IF(U18&gt;1,"◄",(IF(Z18&gt;0,"◄","")))</f>
        <v/>
      </c>
      <c r="P18" s="4"/>
      <c r="Q18" s="5"/>
      <c r="R18" s="86">
        <v>0.25</v>
      </c>
      <c r="S18" s="14"/>
      <c r="T18" s="15">
        <f>(IF(K18&lt;&gt;"",1/4,0)+IF(L18&lt;&gt;"",2/4,0)+IF(M18&lt;&gt;"",3/4,0)+IF(N18&lt;&gt;"",1,0))*R18*20</f>
        <v>0</v>
      </c>
      <c r="U18" s="14">
        <f>IF(J18="",IF(K18&lt;&gt;"",1,0)+IF(L18&lt;&gt;"",1,0)+IF(M18&lt;&gt;"",1,0)+IF(N18&lt;&gt;"",1,0),0)</f>
        <v>0</v>
      </c>
      <c r="V18" s="16">
        <f>IF(J18&lt;&gt;"",0,(IF(K18&lt;&gt;"",0.25,(T18/(R18*20)))))</f>
        <v>0</v>
      </c>
      <c r="W18" s="16">
        <f>IF(J18&lt;&gt;"",0,R18)</f>
        <v>0.25</v>
      </c>
      <c r="X18" s="17">
        <f>IF(O18&lt;&gt;"",1,0)</f>
        <v>0</v>
      </c>
      <c r="Y18" s="17" t="b">
        <f t="shared" ref="Y18:Y21" si="0">IF(J18="",OR(K18&lt;&gt;"",L18&lt;&gt;"",M18&lt;&gt;"",N18&lt;&gt;""),0)</f>
        <v>0</v>
      </c>
      <c r="Z18" s="14">
        <f>IF(J18&lt;&gt;"",IF(K18&lt;&gt;"",1,0)+IF(L18&lt;&gt;"",1,0)+IF(M18&lt;&gt;"",1,0)+IF(N18&lt;&gt;"",1,0),0)</f>
        <v>0</v>
      </c>
      <c r="AA18" s="18"/>
      <c r="AB18" s="53"/>
      <c r="AC18" s="53"/>
    </row>
    <row r="19" spans="1:33" s="55" customFormat="1" ht="120.75" customHeight="1" x14ac:dyDescent="0.2">
      <c r="A19" s="50"/>
      <c r="B19" s="198" t="s">
        <v>25</v>
      </c>
      <c r="C19" s="199"/>
      <c r="D19" s="199"/>
      <c r="E19" s="203" t="s">
        <v>26</v>
      </c>
      <c r="F19" s="203"/>
      <c r="G19" s="203"/>
      <c r="H19" s="203"/>
      <c r="I19" s="204"/>
      <c r="J19" s="154"/>
      <c r="K19" s="155"/>
      <c r="L19" s="155"/>
      <c r="M19" s="155"/>
      <c r="N19" s="156"/>
      <c r="O19" s="136" t="str">
        <f>IF(U19&gt;1,"◄",(IF(Z19&gt;0,"◄","")))</f>
        <v/>
      </c>
      <c r="P19" s="4"/>
      <c r="Q19" s="5"/>
      <c r="R19" s="86">
        <v>0.25</v>
      </c>
      <c r="S19" s="14"/>
      <c r="T19" s="15">
        <f t="shared" ref="T19:T21" si="1">(IF(K19&lt;&gt;"",1/4,0)+IF(L19&lt;&gt;"",2/4,0)+IF(M19&lt;&gt;"",3/4,0)+IF(N19&lt;&gt;"",1,0))*R19*20</f>
        <v>0</v>
      </c>
      <c r="U19" s="14">
        <f>IF(J19="",IF(K19&lt;&gt;"",1,0)+IF(L19&lt;&gt;"",1,0)+IF(M19&lt;&gt;"",1,0)+IF(N19&lt;&gt;"",1,0),0)</f>
        <v>0</v>
      </c>
      <c r="V19" s="16">
        <f t="shared" ref="V19:V21" si="2">IF(J19&lt;&gt;"",0,(IF(K19&lt;&gt;"",0.25,(T19/(R19*20)))))</f>
        <v>0</v>
      </c>
      <c r="W19" s="16">
        <f>IF(J19&lt;&gt;"",0,R19)</f>
        <v>0.25</v>
      </c>
      <c r="X19" s="17">
        <f>IF(O19&lt;&gt;"",1,0)</f>
        <v>0</v>
      </c>
      <c r="Y19" s="17" t="b">
        <f t="shared" si="0"/>
        <v>0</v>
      </c>
      <c r="Z19" s="14">
        <f t="shared" ref="Z19:Z21" si="3">IF(J19&lt;&gt;"",IF(K19&lt;&gt;"",1,0)+IF(L19&lt;&gt;"",1,0)+IF(M19&lt;&gt;"",1,0)+IF(N19&lt;&gt;"",1,0),0)</f>
        <v>0</v>
      </c>
      <c r="AA19" s="18"/>
      <c r="AB19" s="53"/>
      <c r="AC19" s="53"/>
    </row>
    <row r="20" spans="1:33" s="55" customFormat="1" ht="120.75" customHeight="1" x14ac:dyDescent="0.2">
      <c r="A20" s="50"/>
      <c r="B20" s="198" t="s">
        <v>27</v>
      </c>
      <c r="C20" s="199"/>
      <c r="D20" s="199"/>
      <c r="E20" s="203" t="s">
        <v>28</v>
      </c>
      <c r="F20" s="203"/>
      <c r="G20" s="203"/>
      <c r="H20" s="203"/>
      <c r="I20" s="204"/>
      <c r="J20" s="154"/>
      <c r="K20" s="155"/>
      <c r="L20" s="155"/>
      <c r="M20" s="155"/>
      <c r="N20" s="156"/>
      <c r="O20" s="136" t="str">
        <f t="shared" ref="O20:O21" si="4">IF(U20&gt;1,"◄",(IF(Z20&gt;0,"◄","")))</f>
        <v/>
      </c>
      <c r="P20" s="4"/>
      <c r="Q20" s="5"/>
      <c r="R20" s="86">
        <v>0.25</v>
      </c>
      <c r="S20" s="14"/>
      <c r="T20" s="15">
        <f t="shared" si="1"/>
        <v>0</v>
      </c>
      <c r="U20" s="14">
        <f>IF(J20="",IF(K20&lt;&gt;"",1,0)+IF(L20&lt;&gt;"",1,0)+IF(M20&lt;&gt;"",1,0)+IF(N20&lt;&gt;"",1,0),0)</f>
        <v>0</v>
      </c>
      <c r="V20" s="16">
        <f t="shared" si="2"/>
        <v>0</v>
      </c>
      <c r="W20" s="16">
        <f>IF(J20&lt;&gt;"",0,R20)</f>
        <v>0.25</v>
      </c>
      <c r="X20" s="17">
        <f>IF(O20&lt;&gt;"",1,0)</f>
        <v>0</v>
      </c>
      <c r="Y20" s="17" t="b">
        <f t="shared" si="0"/>
        <v>0</v>
      </c>
      <c r="Z20" s="14">
        <f t="shared" si="3"/>
        <v>0</v>
      </c>
      <c r="AA20" s="18"/>
      <c r="AB20" s="53"/>
      <c r="AC20" s="53"/>
    </row>
    <row r="21" spans="1:33" s="55" customFormat="1" ht="120.75" customHeight="1" thickBot="1" x14ac:dyDescent="0.25">
      <c r="A21" s="50"/>
      <c r="B21" s="192" t="s">
        <v>29</v>
      </c>
      <c r="C21" s="193"/>
      <c r="D21" s="193"/>
      <c r="E21" s="194" t="s">
        <v>30</v>
      </c>
      <c r="F21" s="194"/>
      <c r="G21" s="194"/>
      <c r="H21" s="194"/>
      <c r="I21" s="195"/>
      <c r="J21" s="157"/>
      <c r="K21" s="158"/>
      <c r="L21" s="158"/>
      <c r="M21" s="158"/>
      <c r="N21" s="159"/>
      <c r="O21" s="136" t="str">
        <f t="shared" si="4"/>
        <v/>
      </c>
      <c r="P21" s="4"/>
      <c r="Q21" s="5"/>
      <c r="R21" s="86">
        <v>0.25</v>
      </c>
      <c r="S21" s="14"/>
      <c r="T21" s="15">
        <f t="shared" si="1"/>
        <v>0</v>
      </c>
      <c r="U21" s="14">
        <f t="shared" ref="U21" si="5">IF(J21="",IF(K21&lt;&gt;"",1,0)+IF(L21&lt;&gt;"",1,0)+IF(M21&lt;&gt;"",1,0)+IF(N21&lt;&gt;"",1,0),0)</f>
        <v>0</v>
      </c>
      <c r="V21" s="16">
        <f t="shared" si="2"/>
        <v>0</v>
      </c>
      <c r="W21" s="16">
        <f t="shared" ref="W21" si="6">IF(J21&lt;&gt;"",0,R21)</f>
        <v>0.25</v>
      </c>
      <c r="X21" s="17">
        <f t="shared" ref="X21" si="7">IF(O21&lt;&gt;"",1,0)</f>
        <v>0</v>
      </c>
      <c r="Y21" s="17" t="b">
        <f t="shared" si="0"/>
        <v>0</v>
      </c>
      <c r="Z21" s="14">
        <f t="shared" si="3"/>
        <v>0</v>
      </c>
      <c r="AA21" s="18"/>
      <c r="AB21" s="53"/>
      <c r="AC21" s="53"/>
    </row>
    <row r="22" spans="1:33" s="55" customFormat="1" ht="20.25" customHeight="1" thickBot="1" x14ac:dyDescent="0.25">
      <c r="A22" s="50"/>
      <c r="B22" s="56"/>
      <c r="C22" s="56"/>
      <c r="D22" s="56"/>
      <c r="E22" s="57"/>
      <c r="F22" s="57"/>
      <c r="G22" s="57"/>
      <c r="H22" s="87"/>
      <c r="I22" s="88"/>
      <c r="J22" s="88"/>
      <c r="K22" s="88"/>
      <c r="L22" s="88"/>
      <c r="M22" s="138"/>
      <c r="N22" s="40"/>
      <c r="O22" s="140"/>
      <c r="P22" s="89"/>
      <c r="Q22" s="14"/>
      <c r="R22" s="15"/>
      <c r="S22" s="14"/>
      <c r="T22" s="16"/>
      <c r="U22" s="16"/>
      <c r="V22" s="17"/>
      <c r="W22" s="17"/>
      <c r="X22" s="14"/>
      <c r="Y22" s="18"/>
      <c r="Z22" s="58"/>
      <c r="AA22" s="58"/>
      <c r="AB22" s="54"/>
      <c r="AC22" s="54"/>
      <c r="AG22" s="139"/>
    </row>
    <row r="23" spans="1:33" s="55" customFormat="1" ht="39" customHeight="1" thickBot="1" x14ac:dyDescent="0.3">
      <c r="A23" s="50"/>
      <c r="B23" s="123" t="s">
        <v>37</v>
      </c>
      <c r="C23" s="215" t="s">
        <v>38</v>
      </c>
      <c r="D23" s="215"/>
      <c r="E23" s="215"/>
      <c r="F23" s="215"/>
      <c r="G23" s="215"/>
      <c r="H23" s="215"/>
      <c r="I23" s="215"/>
      <c r="J23" s="144" t="s">
        <v>13</v>
      </c>
      <c r="K23" s="145" t="s">
        <v>60</v>
      </c>
      <c r="L23" s="145" t="s">
        <v>61</v>
      </c>
      <c r="M23" s="146" t="s">
        <v>62</v>
      </c>
      <c r="N23" s="147" t="s">
        <v>63</v>
      </c>
      <c r="O23" s="141"/>
      <c r="P23" s="59"/>
      <c r="Q23" s="59"/>
      <c r="R23" s="90">
        <v>0.33</v>
      </c>
      <c r="S23" s="14"/>
      <c r="T23" s="19">
        <f>IF(U23=1,SUMPRODUCT(T24:T27,U24:U27)/SUMPRODUCT(R24:R27,U24:U27),0)</f>
        <v>0</v>
      </c>
      <c r="U23" s="20">
        <f>IF(SUM(U24:U27)=0,0,1)</f>
        <v>0</v>
      </c>
      <c r="V23" s="21"/>
      <c r="W23" s="22">
        <f>SUM(W24:W27)</f>
        <v>1</v>
      </c>
      <c r="X23" s="23"/>
      <c r="Y23" s="23" t="b">
        <f>OR(Y27=FALSE,Y26=FALSE,Y25=FALSE,Y24=FALSE)</f>
        <v>1</v>
      </c>
      <c r="Z23" s="20"/>
      <c r="AA23" s="21"/>
      <c r="AB23" s="60"/>
      <c r="AC23" s="61"/>
      <c r="AD23" s="61"/>
    </row>
    <row r="24" spans="1:33" s="55" customFormat="1" ht="120.75" customHeight="1" x14ac:dyDescent="0.2">
      <c r="A24" s="50"/>
      <c r="B24" s="196" t="s">
        <v>39</v>
      </c>
      <c r="C24" s="197"/>
      <c r="D24" s="197"/>
      <c r="E24" s="216" t="s">
        <v>40</v>
      </c>
      <c r="F24" s="217"/>
      <c r="G24" s="217"/>
      <c r="H24" s="217"/>
      <c r="I24" s="217"/>
      <c r="J24" s="151"/>
      <c r="K24" s="152"/>
      <c r="L24" s="152"/>
      <c r="M24" s="152"/>
      <c r="N24" s="153"/>
      <c r="O24" s="136" t="str">
        <f>IF(U24&gt;1,"◄",(IF(Z24&gt;0,"◄","")))</f>
        <v/>
      </c>
      <c r="P24" s="4"/>
      <c r="Q24" s="5"/>
      <c r="R24" s="86">
        <v>0.25</v>
      </c>
      <c r="S24" s="14"/>
      <c r="T24" s="15">
        <f>(IF(K24&lt;&gt;"",1/4,0)+IF(L24&lt;&gt;"",2/4,0)+IF(M24&lt;&gt;"",3/4,0)+IF(N24&lt;&gt;"",1,0))*R24*20</f>
        <v>0</v>
      </c>
      <c r="U24" s="14">
        <f>IF(J24="",IF(K24&lt;&gt;"",1,0)+IF(L24&lt;&gt;"",1,0)+IF(M24&lt;&gt;"",1,0)+IF(N24&lt;&gt;"",1,0),0)</f>
        <v>0</v>
      </c>
      <c r="V24" s="16">
        <f>IF(J24&lt;&gt;"",0,(IF(K24&lt;&gt;"",0.25,(T24/(R24*20)))))</f>
        <v>0</v>
      </c>
      <c r="W24" s="16">
        <f>IF(J24&lt;&gt;"",0,R24)</f>
        <v>0.25</v>
      </c>
      <c r="X24" s="17">
        <f>IF(O24&lt;&gt;"",1,0)</f>
        <v>0</v>
      </c>
      <c r="Y24" s="17" t="b">
        <f>IF(J24="",OR(K24&lt;&gt;"",L24&lt;&gt;"",M24&lt;&gt;"",N24&lt;&gt;""),0)</f>
        <v>0</v>
      </c>
      <c r="Z24" s="14">
        <f>IF(J24&lt;&gt;"",IF(K24&lt;&gt;"",1,0)+IF(L24&lt;&gt;"",1,0)+IF(M24&lt;&gt;"",1,0)+IF(N24&lt;&gt;"",1,0),0)</f>
        <v>0</v>
      </c>
      <c r="AA24" s="18"/>
      <c r="AB24" s="53"/>
      <c r="AC24" s="54"/>
      <c r="AD24" s="54"/>
    </row>
    <row r="25" spans="1:33" s="55" customFormat="1" ht="120.75" customHeight="1" x14ac:dyDescent="0.2">
      <c r="A25" s="50"/>
      <c r="B25" s="232" t="s">
        <v>41</v>
      </c>
      <c r="C25" s="233"/>
      <c r="D25" s="233"/>
      <c r="E25" s="218" t="s">
        <v>40</v>
      </c>
      <c r="F25" s="219"/>
      <c r="G25" s="219"/>
      <c r="H25" s="219"/>
      <c r="I25" s="219"/>
      <c r="J25" s="154"/>
      <c r="K25" s="155"/>
      <c r="L25" s="155"/>
      <c r="M25" s="155"/>
      <c r="N25" s="156"/>
      <c r="O25" s="136" t="str">
        <f>IF(U25&gt;1,"◄",(IF(Z25&gt;0,"◄","")))</f>
        <v/>
      </c>
      <c r="P25" s="4"/>
      <c r="Q25" s="5"/>
      <c r="R25" s="86">
        <v>0.25</v>
      </c>
      <c r="S25" s="14"/>
      <c r="T25" s="15">
        <f t="shared" ref="T25:T27" si="8">(IF(K25&lt;&gt;"",1/4,0)+IF(L25&lt;&gt;"",2/4,0)+IF(M25&lt;&gt;"",3/4,0)+IF(N25&lt;&gt;"",1,0))*R25*20</f>
        <v>0</v>
      </c>
      <c r="U25" s="14">
        <f t="shared" ref="U25:U27" si="9">IF(J25="",IF(K25&lt;&gt;"",1,0)+IF(L25&lt;&gt;"",1,0)+IF(M25&lt;&gt;"",1,0)+IF(N25&lt;&gt;"",1,0),0)</f>
        <v>0</v>
      </c>
      <c r="V25" s="16">
        <f t="shared" ref="V25:V27" si="10">IF(J25&lt;&gt;"",0,(IF(K25&lt;&gt;"",0.25,(T25/(R25*20)))))</f>
        <v>0</v>
      </c>
      <c r="W25" s="16">
        <f t="shared" ref="W25:W27" si="11">IF(J25&lt;&gt;"",0,R25)</f>
        <v>0.25</v>
      </c>
      <c r="X25" s="17">
        <f t="shared" ref="X25:X27" si="12">IF(O25&lt;&gt;"",1,0)</f>
        <v>0</v>
      </c>
      <c r="Y25" s="17" t="b">
        <f t="shared" ref="Y25:Y27" si="13">IF(J25="",OR(K25&lt;&gt;"",L25&lt;&gt;"",M25&lt;&gt;"",N25&lt;&gt;""),0)</f>
        <v>0</v>
      </c>
      <c r="Z25" s="14">
        <f t="shared" ref="Z25:Z27" si="14">IF(J25&lt;&gt;"",IF(K25&lt;&gt;"",1,0)+IF(L25&lt;&gt;"",1,0)+IF(M25&lt;&gt;"",1,0)+IF(N25&lt;&gt;"",1,0),0)</f>
        <v>0</v>
      </c>
      <c r="AA25" s="18"/>
      <c r="AB25" s="53"/>
      <c r="AC25" s="54"/>
      <c r="AD25" s="54"/>
    </row>
    <row r="26" spans="1:33" s="55" customFormat="1" ht="120.75" customHeight="1" x14ac:dyDescent="0.2">
      <c r="A26" s="50"/>
      <c r="B26" s="232" t="s">
        <v>42</v>
      </c>
      <c r="C26" s="233"/>
      <c r="D26" s="233"/>
      <c r="E26" s="218" t="s">
        <v>40</v>
      </c>
      <c r="F26" s="219"/>
      <c r="G26" s="219"/>
      <c r="H26" s="219"/>
      <c r="I26" s="219"/>
      <c r="J26" s="154"/>
      <c r="K26" s="155"/>
      <c r="L26" s="155"/>
      <c r="M26" s="155"/>
      <c r="N26" s="156"/>
      <c r="O26" s="136" t="str">
        <f t="shared" ref="O26:O27" si="15">IF(U26&gt;1,"◄",(IF(Z26&gt;0,"◄","")))</f>
        <v/>
      </c>
      <c r="P26" s="4"/>
      <c r="Q26" s="5"/>
      <c r="R26" s="86">
        <v>0.25</v>
      </c>
      <c r="S26" s="14"/>
      <c r="T26" s="15">
        <f t="shared" si="8"/>
        <v>0</v>
      </c>
      <c r="U26" s="14">
        <f t="shared" si="9"/>
        <v>0</v>
      </c>
      <c r="V26" s="16">
        <f t="shared" si="10"/>
        <v>0</v>
      </c>
      <c r="W26" s="16">
        <f t="shared" si="11"/>
        <v>0.25</v>
      </c>
      <c r="X26" s="17">
        <f t="shared" si="12"/>
        <v>0</v>
      </c>
      <c r="Y26" s="17" t="b">
        <f t="shared" si="13"/>
        <v>0</v>
      </c>
      <c r="Z26" s="14">
        <f t="shared" si="14"/>
        <v>0</v>
      </c>
      <c r="AA26" s="18"/>
      <c r="AB26" s="53"/>
      <c r="AC26" s="54"/>
      <c r="AD26" s="54"/>
    </row>
    <row r="27" spans="1:33" s="55" customFormat="1" ht="120.75" customHeight="1" thickBot="1" x14ac:dyDescent="0.25">
      <c r="A27" s="50"/>
      <c r="B27" s="234" t="s">
        <v>43</v>
      </c>
      <c r="C27" s="235"/>
      <c r="D27" s="235"/>
      <c r="E27" s="230" t="s">
        <v>40</v>
      </c>
      <c r="F27" s="231"/>
      <c r="G27" s="231"/>
      <c r="H27" s="231"/>
      <c r="I27" s="231"/>
      <c r="J27" s="157"/>
      <c r="K27" s="158"/>
      <c r="L27" s="158"/>
      <c r="M27" s="158"/>
      <c r="N27" s="159"/>
      <c r="O27" s="136" t="str">
        <f t="shared" si="15"/>
        <v/>
      </c>
      <c r="P27" s="4"/>
      <c r="Q27" s="5"/>
      <c r="R27" s="86">
        <v>0.25</v>
      </c>
      <c r="S27" s="14"/>
      <c r="T27" s="15">
        <f t="shared" si="8"/>
        <v>0</v>
      </c>
      <c r="U27" s="14">
        <f t="shared" si="9"/>
        <v>0</v>
      </c>
      <c r="V27" s="16">
        <f t="shared" si="10"/>
        <v>0</v>
      </c>
      <c r="W27" s="16">
        <f t="shared" si="11"/>
        <v>0.25</v>
      </c>
      <c r="X27" s="17">
        <f t="shared" si="12"/>
        <v>0</v>
      </c>
      <c r="Y27" s="17" t="b">
        <f t="shared" si="13"/>
        <v>0</v>
      </c>
      <c r="Z27" s="14">
        <f t="shared" si="14"/>
        <v>0</v>
      </c>
      <c r="AA27" s="14"/>
      <c r="AB27" s="53"/>
      <c r="AC27" s="53"/>
      <c r="AD27" s="54"/>
    </row>
    <row r="28" spans="1:33" s="55" customFormat="1" ht="20.25" customHeight="1" thickBot="1" x14ac:dyDescent="0.25">
      <c r="A28" s="50"/>
      <c r="B28" s="62"/>
      <c r="C28" s="62"/>
      <c r="D28" s="62"/>
      <c r="E28" s="57"/>
      <c r="F28" s="57"/>
      <c r="G28" s="57"/>
      <c r="J28" s="87"/>
      <c r="K28" s="88"/>
      <c r="L28" s="88"/>
      <c r="M28" s="88"/>
      <c r="N28" s="88"/>
      <c r="O28" s="136"/>
      <c r="P28" s="40"/>
      <c r="Q28" s="40"/>
      <c r="R28" s="89"/>
      <c r="S28" s="14"/>
      <c r="T28" s="15"/>
      <c r="U28" s="14"/>
      <c r="V28" s="16"/>
      <c r="W28" s="16"/>
      <c r="X28" s="17"/>
      <c r="Y28" s="17"/>
      <c r="Z28" s="14"/>
      <c r="AA28" s="14"/>
      <c r="AB28" s="58"/>
      <c r="AC28" s="58"/>
      <c r="AD28" s="54"/>
    </row>
    <row r="29" spans="1:33" s="55" customFormat="1" ht="39" customHeight="1" thickBot="1" x14ac:dyDescent="0.3">
      <c r="A29" s="50"/>
      <c r="B29" s="123" t="s">
        <v>44</v>
      </c>
      <c r="C29" s="215" t="s">
        <v>45</v>
      </c>
      <c r="D29" s="215"/>
      <c r="E29" s="215"/>
      <c r="F29" s="215"/>
      <c r="G29" s="215"/>
      <c r="H29" s="215"/>
      <c r="I29" s="215"/>
      <c r="J29" s="144" t="s">
        <v>13</v>
      </c>
      <c r="K29" s="145" t="s">
        <v>60</v>
      </c>
      <c r="L29" s="145" t="s">
        <v>61</v>
      </c>
      <c r="M29" s="146" t="s">
        <v>62</v>
      </c>
      <c r="N29" s="147" t="s">
        <v>63</v>
      </c>
      <c r="O29" s="141"/>
      <c r="P29" s="30"/>
      <c r="Q29" s="30"/>
      <c r="R29" s="90">
        <v>0.34</v>
      </c>
      <c r="S29" s="14"/>
      <c r="T29" s="19">
        <f>IF(U29=1,SUMPRODUCT(T30:T35,U30:U35)/SUMPRODUCT(R30:R35,U30:U35),0)</f>
        <v>0</v>
      </c>
      <c r="U29" s="20">
        <f>IF(SUM(U30:U35)=0,0,1)</f>
        <v>0</v>
      </c>
      <c r="V29" s="21"/>
      <c r="W29" s="22">
        <f>SUM(W30:W35)</f>
        <v>1</v>
      </c>
      <c r="X29" s="23"/>
      <c r="Y29" s="23" t="b">
        <f>OR(Y35=FALSE,Y34=FALSE,Y33=FALSE,Y32=FALSE,Y31=FALSE,Y30=FALSE)</f>
        <v>1</v>
      </c>
      <c r="Z29" s="20"/>
      <c r="AA29" s="21"/>
      <c r="AB29" s="60"/>
      <c r="AC29" s="60"/>
      <c r="AD29" s="61"/>
    </row>
    <row r="30" spans="1:33" s="55" customFormat="1" ht="120" customHeight="1" x14ac:dyDescent="0.2">
      <c r="A30" s="50"/>
      <c r="B30" s="224" t="s">
        <v>46</v>
      </c>
      <c r="C30" s="225"/>
      <c r="D30" s="225"/>
      <c r="E30" s="220" t="s">
        <v>47</v>
      </c>
      <c r="F30" s="220"/>
      <c r="G30" s="220"/>
      <c r="H30" s="220"/>
      <c r="I30" s="221"/>
      <c r="J30" s="151"/>
      <c r="K30" s="152"/>
      <c r="L30" s="152"/>
      <c r="M30" s="152"/>
      <c r="N30" s="153"/>
      <c r="O30" s="136" t="str">
        <f>IF(U30&gt;1,"◄",(IF(Z30&gt;0,"◄","")))</f>
        <v/>
      </c>
      <c r="P30" s="4"/>
      <c r="Q30" s="5"/>
      <c r="R30" s="86">
        <v>0.17</v>
      </c>
      <c r="S30" s="14"/>
      <c r="T30" s="15">
        <f>(IF(K30&lt;&gt;"",1/4,0)+IF(L30&lt;&gt;"",2/4,0)+IF(M30&lt;&gt;"",3/4,0)+IF(N30&lt;&gt;"",1,0))*R30*20</f>
        <v>0</v>
      </c>
      <c r="U30" s="14">
        <f t="shared" ref="U30:U35" si="16">IF(J30="",IF(K30&lt;&gt;"",1,0)+IF(L30&lt;&gt;"",1,0)+IF(M30&lt;&gt;"",1,0)+IF(N30&lt;&gt;"",1,0),0)</f>
        <v>0</v>
      </c>
      <c r="V30" s="16">
        <f>IF(J30&lt;&gt;"",0,(IF(K30&lt;&gt;"",0.25,(T30/(R30*20)))))</f>
        <v>0</v>
      </c>
      <c r="W30" s="16">
        <f t="shared" ref="W30:W35" si="17">IF(J30&lt;&gt;"",0,R30)</f>
        <v>0.17</v>
      </c>
      <c r="X30" s="17">
        <f t="shared" ref="X30:X35" si="18">IF(O30&lt;&gt;"",1,0)</f>
        <v>0</v>
      </c>
      <c r="Y30" s="17" t="b">
        <f t="shared" ref="Y30:Y35" si="19">IF(J30="",OR(K30&lt;&gt;"",L30&lt;&gt;"",M30&lt;&gt;"",N30&lt;&gt;""),0)</f>
        <v>0</v>
      </c>
      <c r="Z30" s="14">
        <f t="shared" ref="Z30:Z35" si="20">IF(J30&lt;&gt;"",IF(K30&lt;&gt;"",1,0)+IF(L30&lt;&gt;"",1,0)+IF(M30&lt;&gt;"",1,0)+IF(N30&lt;&gt;"",1,0),0)</f>
        <v>0</v>
      </c>
      <c r="AA30" s="18"/>
      <c r="AB30" s="53"/>
      <c r="AC30" s="53"/>
      <c r="AD30" s="54"/>
    </row>
    <row r="31" spans="1:33" s="55" customFormat="1" ht="120" customHeight="1" x14ac:dyDescent="0.2">
      <c r="A31" s="50"/>
      <c r="B31" s="198" t="s">
        <v>48</v>
      </c>
      <c r="C31" s="199"/>
      <c r="D31" s="199"/>
      <c r="E31" s="203" t="s">
        <v>49</v>
      </c>
      <c r="F31" s="203"/>
      <c r="G31" s="203"/>
      <c r="H31" s="203"/>
      <c r="I31" s="204"/>
      <c r="J31" s="154"/>
      <c r="K31" s="155"/>
      <c r="L31" s="155"/>
      <c r="M31" s="155"/>
      <c r="N31" s="156"/>
      <c r="O31" s="136" t="str">
        <f t="shared" ref="O31:O35" si="21">IF(U31&gt;1,"◄",(IF(Z31&gt;0,"◄","")))</f>
        <v/>
      </c>
      <c r="P31" s="4"/>
      <c r="Q31" s="5"/>
      <c r="R31" s="86">
        <v>0.17</v>
      </c>
      <c r="S31" s="14"/>
      <c r="T31" s="15">
        <f t="shared" ref="T31:T35" si="22">(IF(K31&lt;&gt;"",1/4,0)+IF(L31&lt;&gt;"",2/4,0)+IF(M31&lt;&gt;"",3/4,0)+IF(N31&lt;&gt;"",1,0))*R31*20</f>
        <v>0</v>
      </c>
      <c r="U31" s="14">
        <f t="shared" si="16"/>
        <v>0</v>
      </c>
      <c r="V31" s="16">
        <f t="shared" ref="V31:V35" si="23">IF(J31&lt;&gt;"",0,(IF(K31&lt;&gt;"",0.25,(T31/(R31*20)))))</f>
        <v>0</v>
      </c>
      <c r="W31" s="16">
        <f t="shared" si="17"/>
        <v>0.17</v>
      </c>
      <c r="X31" s="17">
        <f t="shared" si="18"/>
        <v>0</v>
      </c>
      <c r="Y31" s="17" t="b">
        <f t="shared" si="19"/>
        <v>0</v>
      </c>
      <c r="Z31" s="14">
        <f t="shared" si="20"/>
        <v>0</v>
      </c>
      <c r="AA31" s="18"/>
      <c r="AB31" s="53"/>
      <c r="AC31" s="53"/>
      <c r="AD31" s="54"/>
    </row>
    <row r="32" spans="1:33" s="55" customFormat="1" ht="120" customHeight="1" x14ac:dyDescent="0.2">
      <c r="A32" s="50"/>
      <c r="B32" s="198" t="s">
        <v>50</v>
      </c>
      <c r="C32" s="199"/>
      <c r="D32" s="199"/>
      <c r="E32" s="203" t="s">
        <v>51</v>
      </c>
      <c r="F32" s="203"/>
      <c r="G32" s="203"/>
      <c r="H32" s="203"/>
      <c r="I32" s="204"/>
      <c r="J32" s="154"/>
      <c r="K32" s="155"/>
      <c r="L32" s="155"/>
      <c r="M32" s="155"/>
      <c r="N32" s="156"/>
      <c r="O32" s="136" t="str">
        <f t="shared" si="21"/>
        <v/>
      </c>
      <c r="P32" s="4"/>
      <c r="Q32" s="5"/>
      <c r="R32" s="86">
        <v>0.17</v>
      </c>
      <c r="S32" s="14"/>
      <c r="T32" s="15">
        <f t="shared" si="22"/>
        <v>0</v>
      </c>
      <c r="U32" s="14">
        <f t="shared" si="16"/>
        <v>0</v>
      </c>
      <c r="V32" s="16">
        <f t="shared" si="23"/>
        <v>0</v>
      </c>
      <c r="W32" s="16">
        <f t="shared" si="17"/>
        <v>0.17</v>
      </c>
      <c r="X32" s="17">
        <f t="shared" si="18"/>
        <v>0</v>
      </c>
      <c r="Y32" s="17" t="b">
        <f t="shared" si="19"/>
        <v>0</v>
      </c>
      <c r="Z32" s="14">
        <f t="shared" si="20"/>
        <v>0</v>
      </c>
      <c r="AA32" s="18"/>
      <c r="AB32" s="53"/>
      <c r="AC32" s="53"/>
      <c r="AD32" s="54"/>
    </row>
    <row r="33" spans="1:37" s="55" customFormat="1" ht="120" customHeight="1" x14ac:dyDescent="0.2">
      <c r="A33" s="50"/>
      <c r="B33" s="198" t="s">
        <v>52</v>
      </c>
      <c r="C33" s="199"/>
      <c r="D33" s="199"/>
      <c r="E33" s="210" t="s">
        <v>53</v>
      </c>
      <c r="F33" s="210"/>
      <c r="G33" s="210"/>
      <c r="H33" s="210"/>
      <c r="I33" s="211"/>
      <c r="J33" s="154"/>
      <c r="K33" s="155"/>
      <c r="L33" s="155"/>
      <c r="M33" s="155"/>
      <c r="N33" s="156"/>
      <c r="O33" s="136" t="str">
        <f t="shared" si="21"/>
        <v/>
      </c>
      <c r="P33" s="4"/>
      <c r="Q33" s="5"/>
      <c r="R33" s="86">
        <v>0.16</v>
      </c>
      <c r="S33" s="14"/>
      <c r="T33" s="15">
        <f t="shared" si="22"/>
        <v>0</v>
      </c>
      <c r="U33" s="14">
        <f t="shared" si="16"/>
        <v>0</v>
      </c>
      <c r="V33" s="16">
        <f t="shared" si="23"/>
        <v>0</v>
      </c>
      <c r="W33" s="16">
        <f t="shared" si="17"/>
        <v>0.16</v>
      </c>
      <c r="X33" s="17">
        <f t="shared" si="18"/>
        <v>0</v>
      </c>
      <c r="Y33" s="17" t="b">
        <f t="shared" si="19"/>
        <v>0</v>
      </c>
      <c r="Z33" s="14">
        <f t="shared" si="20"/>
        <v>0</v>
      </c>
      <c r="AA33" s="18"/>
      <c r="AB33" s="53"/>
      <c r="AC33" s="54"/>
      <c r="AD33" s="54"/>
    </row>
    <row r="34" spans="1:37" s="55" customFormat="1" ht="120" customHeight="1" x14ac:dyDescent="0.2">
      <c r="A34" s="50"/>
      <c r="B34" s="198" t="s">
        <v>54</v>
      </c>
      <c r="C34" s="199"/>
      <c r="D34" s="199"/>
      <c r="E34" s="203" t="s">
        <v>55</v>
      </c>
      <c r="F34" s="203"/>
      <c r="G34" s="203"/>
      <c r="H34" s="203"/>
      <c r="I34" s="204"/>
      <c r="J34" s="154"/>
      <c r="K34" s="155"/>
      <c r="L34" s="155"/>
      <c r="M34" s="155"/>
      <c r="N34" s="156"/>
      <c r="O34" s="136" t="str">
        <f t="shared" si="21"/>
        <v/>
      </c>
      <c r="P34" s="4"/>
      <c r="Q34" s="5"/>
      <c r="R34" s="86">
        <v>0.16</v>
      </c>
      <c r="S34" s="14"/>
      <c r="T34" s="15">
        <f t="shared" si="22"/>
        <v>0</v>
      </c>
      <c r="U34" s="14">
        <f t="shared" si="16"/>
        <v>0</v>
      </c>
      <c r="V34" s="16">
        <f t="shared" si="23"/>
        <v>0</v>
      </c>
      <c r="W34" s="16">
        <f t="shared" si="17"/>
        <v>0.16</v>
      </c>
      <c r="X34" s="17">
        <f t="shared" si="18"/>
        <v>0</v>
      </c>
      <c r="Y34" s="17" t="b">
        <f t="shared" si="19"/>
        <v>0</v>
      </c>
      <c r="Z34" s="14">
        <f t="shared" si="20"/>
        <v>0</v>
      </c>
      <c r="AA34" s="18"/>
      <c r="AB34" s="53"/>
      <c r="AC34" s="54"/>
      <c r="AD34" s="54"/>
    </row>
    <row r="35" spans="1:37" s="55" customFormat="1" ht="120" customHeight="1" thickBot="1" x14ac:dyDescent="0.25">
      <c r="A35" s="50"/>
      <c r="B35" s="192" t="s">
        <v>56</v>
      </c>
      <c r="C35" s="193"/>
      <c r="D35" s="193"/>
      <c r="E35" s="194" t="s">
        <v>57</v>
      </c>
      <c r="F35" s="194"/>
      <c r="G35" s="194"/>
      <c r="H35" s="194"/>
      <c r="I35" s="195"/>
      <c r="J35" s="157"/>
      <c r="K35" s="158"/>
      <c r="L35" s="158"/>
      <c r="M35" s="158"/>
      <c r="N35" s="159"/>
      <c r="O35" s="136" t="str">
        <f t="shared" si="21"/>
        <v/>
      </c>
      <c r="P35" s="4"/>
      <c r="Q35" s="5"/>
      <c r="R35" s="86">
        <v>0.17</v>
      </c>
      <c r="S35" s="54"/>
      <c r="T35" s="15">
        <f t="shared" si="22"/>
        <v>0</v>
      </c>
      <c r="U35" s="14">
        <f t="shared" si="16"/>
        <v>0</v>
      </c>
      <c r="V35" s="16">
        <f t="shared" si="23"/>
        <v>0</v>
      </c>
      <c r="W35" s="16">
        <f t="shared" si="17"/>
        <v>0.17</v>
      </c>
      <c r="X35" s="17">
        <f t="shared" si="18"/>
        <v>0</v>
      </c>
      <c r="Y35" s="17" t="b">
        <f t="shared" si="19"/>
        <v>0</v>
      </c>
      <c r="Z35" s="14">
        <f t="shared" si="20"/>
        <v>0</v>
      </c>
      <c r="AA35" s="54"/>
      <c r="AB35" s="54"/>
      <c r="AC35" s="54"/>
      <c r="AD35" s="54"/>
    </row>
    <row r="36" spans="1:37" s="55" customFormat="1" ht="11.25" customHeight="1" thickBot="1" x14ac:dyDescent="0.6">
      <c r="A36" s="63"/>
      <c r="B36" s="56"/>
      <c r="C36" s="56"/>
      <c r="D36" s="56"/>
      <c r="E36" s="57"/>
      <c r="F36" s="57"/>
      <c r="G36" s="57"/>
      <c r="J36" s="87"/>
      <c r="K36" s="88"/>
      <c r="L36" s="88"/>
      <c r="M36" s="88"/>
      <c r="N36" s="88"/>
      <c r="O36" s="142"/>
      <c r="P36" s="40"/>
      <c r="Q36" s="40"/>
      <c r="R36" s="89"/>
      <c r="S36" s="54"/>
      <c r="T36" s="15"/>
      <c r="U36" s="14"/>
      <c r="V36" s="16"/>
      <c r="W36" s="16"/>
      <c r="X36" s="17"/>
      <c r="Y36" s="17"/>
      <c r="Z36" s="14"/>
      <c r="AA36" s="54"/>
      <c r="AB36" s="54"/>
      <c r="AC36" s="54"/>
      <c r="AD36" s="54"/>
    </row>
    <row r="37" spans="1:37" s="42" customFormat="1" ht="41.25" customHeight="1" x14ac:dyDescent="0.2">
      <c r="A37" s="64"/>
      <c r="B37" s="182" t="s">
        <v>2</v>
      </c>
      <c r="C37" s="183"/>
      <c r="D37" s="183"/>
      <c r="E37" s="184"/>
      <c r="F37" s="121"/>
      <c r="G37" s="122"/>
      <c r="H37" s="122"/>
      <c r="I37" s="122"/>
      <c r="J37" s="73" t="s">
        <v>31</v>
      </c>
      <c r="K37" s="75"/>
      <c r="L37" s="167">
        <f>W17*R17+R23*W23+R29*W29</f>
        <v>1</v>
      </c>
      <c r="M37" s="167"/>
      <c r="N37" s="168"/>
      <c r="O37" s="164" t="str">
        <f>IF(Y37=TRUE,"ATTENTION, au moins une ligne à évaluer n'est pas renseignée !","")</f>
        <v>ATTENTION, au moins une ligne à évaluer n'est pas renseignée !</v>
      </c>
      <c r="P37" s="165"/>
      <c r="Q37" s="165"/>
      <c r="R37" s="2">
        <f>+R17+R23+R29</f>
        <v>1</v>
      </c>
      <c r="S37" s="3"/>
      <c r="T37" s="6"/>
      <c r="U37" s="24">
        <f>S17+U23+U29</f>
        <v>0</v>
      </c>
      <c r="V37" s="25"/>
      <c r="W37" s="26"/>
      <c r="X37" s="27">
        <f>SUM(V18:V22)</f>
        <v>0</v>
      </c>
      <c r="Y37" s="8" t="b">
        <f>OR(Y17=TRUE,Y23=TRUE,Y29=TRUE)</f>
        <v>1</v>
      </c>
      <c r="Z37" s="3"/>
      <c r="AA37" s="7"/>
      <c r="AB37" s="51"/>
      <c r="AC37" s="41"/>
      <c r="AD37" s="41"/>
    </row>
    <row r="38" spans="1:37" s="42" customFormat="1" ht="41.25" customHeight="1" x14ac:dyDescent="0.2">
      <c r="A38" s="65"/>
      <c r="B38" s="185"/>
      <c r="C38" s="186"/>
      <c r="D38" s="186"/>
      <c r="E38" s="187"/>
      <c r="F38" s="79"/>
      <c r="G38" s="80"/>
      <c r="H38" s="80"/>
      <c r="I38" s="80"/>
      <c r="J38" s="74" t="s">
        <v>32</v>
      </c>
      <c r="K38" s="77"/>
      <c r="L38" s="191">
        <f>(+T29+T23+T17)/3</f>
        <v>0</v>
      </c>
      <c r="M38" s="191"/>
      <c r="N38" s="78" t="s">
        <v>33</v>
      </c>
      <c r="O38" s="164"/>
      <c r="P38" s="165"/>
      <c r="Q38" s="165"/>
      <c r="R38" s="2"/>
      <c r="S38" s="3"/>
      <c r="T38" s="41"/>
      <c r="U38" s="41"/>
      <c r="V38" s="41"/>
      <c r="W38" s="41"/>
      <c r="X38" s="41"/>
      <c r="Y38" s="41"/>
      <c r="Z38" s="41"/>
      <c r="AA38" s="7"/>
      <c r="AB38" s="51"/>
      <c r="AC38" s="41"/>
      <c r="AD38" s="41"/>
    </row>
    <row r="39" spans="1:37" s="42" customFormat="1" ht="41.25" customHeight="1" thickBot="1" x14ac:dyDescent="0.25">
      <c r="A39" s="65"/>
      <c r="B39" s="185"/>
      <c r="C39" s="186"/>
      <c r="D39" s="186"/>
      <c r="E39" s="187"/>
      <c r="F39" s="79"/>
      <c r="G39" s="80"/>
      <c r="H39" s="80"/>
      <c r="I39" s="80"/>
      <c r="J39" s="76"/>
      <c r="K39" s="76"/>
      <c r="L39" s="76"/>
      <c r="M39" s="76"/>
      <c r="N39" s="78"/>
      <c r="O39" s="164"/>
      <c r="P39" s="165"/>
      <c r="Q39" s="165"/>
      <c r="R39" s="2"/>
      <c r="S39" s="3"/>
      <c r="T39" s="41"/>
      <c r="U39" s="41"/>
      <c r="V39" s="41"/>
      <c r="W39" s="41"/>
      <c r="X39" s="41"/>
      <c r="Y39" s="41"/>
      <c r="Z39" s="41"/>
      <c r="AA39" s="7"/>
      <c r="AB39" s="51"/>
      <c r="AC39" s="41"/>
      <c r="AD39" s="41"/>
    </row>
    <row r="40" spans="1:37" s="42" customFormat="1" ht="41.25" customHeight="1" thickBot="1" x14ac:dyDescent="0.25">
      <c r="A40" s="65"/>
      <c r="B40" s="188"/>
      <c r="C40" s="189"/>
      <c r="D40" s="189"/>
      <c r="E40" s="190"/>
      <c r="F40" s="81"/>
      <c r="G40" s="82"/>
      <c r="H40" s="82"/>
      <c r="I40" s="82"/>
      <c r="J40" s="124" t="s">
        <v>1</v>
      </c>
      <c r="K40" s="83">
        <v>4</v>
      </c>
      <c r="L40" s="169">
        <f>+K40*L38</f>
        <v>0</v>
      </c>
      <c r="M40" s="170"/>
      <c r="N40" s="84">
        <f>20*K40</f>
        <v>80</v>
      </c>
      <c r="O40" s="164"/>
      <c r="P40" s="165"/>
      <c r="Q40" s="165"/>
      <c r="R40" s="2"/>
      <c r="S40" s="3"/>
      <c r="T40" s="41"/>
      <c r="U40" s="41"/>
      <c r="V40" s="41"/>
      <c r="W40" s="41"/>
      <c r="X40" s="41"/>
      <c r="Y40" s="41"/>
      <c r="Z40" s="41"/>
      <c r="AA40" s="7"/>
      <c r="AB40" s="51"/>
      <c r="AC40" s="41"/>
      <c r="AD40" s="41"/>
    </row>
    <row r="41" spans="1:37" s="42" customFormat="1" ht="41.25" customHeight="1" x14ac:dyDescent="0.55000000000000004">
      <c r="A41" s="66"/>
      <c r="B41" s="209" t="s">
        <v>64</v>
      </c>
      <c r="C41" s="209"/>
      <c r="D41" s="209"/>
      <c r="E41" s="209"/>
      <c r="F41" s="209"/>
      <c r="G41" s="67"/>
      <c r="L41" s="47"/>
      <c r="M41" s="47"/>
      <c r="N41" s="47"/>
      <c r="O41" s="93"/>
      <c r="P41" s="47"/>
      <c r="Q41" s="137"/>
      <c r="R41" s="47"/>
      <c r="S41" s="47"/>
      <c r="T41" s="68"/>
      <c r="U41" s="3"/>
      <c r="V41" s="41"/>
      <c r="W41" s="41"/>
      <c r="X41" s="41"/>
      <c r="Y41" s="41"/>
      <c r="Z41" s="41"/>
      <c r="AA41" s="41"/>
      <c r="AB41" s="41"/>
      <c r="AC41" s="3"/>
      <c r="AD41" s="51"/>
    </row>
    <row r="42" spans="1:37" s="42" customFormat="1" ht="63.75" customHeight="1" x14ac:dyDescent="0.55000000000000004">
      <c r="A42" s="69"/>
      <c r="B42" s="125" t="s">
        <v>4</v>
      </c>
      <c r="C42" s="70"/>
      <c r="D42" s="174" t="s">
        <v>3</v>
      </c>
      <c r="E42" s="175"/>
      <c r="F42" s="176"/>
      <c r="G42" s="71"/>
      <c r="J42" s="47"/>
      <c r="K42" s="47"/>
      <c r="L42" s="47"/>
      <c r="M42" s="47"/>
      <c r="N42" s="47"/>
      <c r="O42" s="93"/>
      <c r="P42" s="47"/>
      <c r="Q42" s="47"/>
      <c r="R42" s="47"/>
      <c r="S42" s="24"/>
      <c r="T42" s="41"/>
      <c r="U42" s="41"/>
      <c r="V42" s="41"/>
      <c r="W42" s="41"/>
      <c r="X42" s="41"/>
      <c r="Y42" s="41"/>
      <c r="Z42" s="41"/>
      <c r="AA42" s="3"/>
      <c r="AB42" s="28"/>
      <c r="AC42" s="41"/>
    </row>
    <row r="43" spans="1:37" s="42" customFormat="1" ht="63.75" customHeight="1" x14ac:dyDescent="0.55000000000000004">
      <c r="A43" s="69"/>
      <c r="B43" s="143"/>
      <c r="C43" s="70"/>
      <c r="D43" s="171"/>
      <c r="E43" s="172"/>
      <c r="F43" s="173"/>
      <c r="G43" s="71"/>
      <c r="H43" s="177" t="s">
        <v>34</v>
      </c>
      <c r="I43" s="178"/>
      <c r="J43" s="179"/>
      <c r="M43" s="47"/>
      <c r="N43" s="47"/>
      <c r="O43" s="93"/>
      <c r="P43" s="47"/>
      <c r="Q43" s="47"/>
      <c r="R43" s="47"/>
      <c r="V43" s="41"/>
      <c r="W43" s="41"/>
      <c r="X43" s="41"/>
      <c r="Y43" s="41"/>
      <c r="Z43" s="41"/>
      <c r="AA43" s="41"/>
      <c r="AB43" s="41"/>
      <c r="AC43" s="41"/>
    </row>
    <row r="44" spans="1:37" s="42" customFormat="1" ht="63.75" customHeight="1" x14ac:dyDescent="0.55000000000000004">
      <c r="A44" s="69"/>
      <c r="B44" s="143"/>
      <c r="C44" s="70"/>
      <c r="D44" s="171"/>
      <c r="E44" s="172"/>
      <c r="F44" s="173"/>
      <c r="G44" s="71"/>
      <c r="H44" s="161"/>
      <c r="I44" s="180" t="s">
        <v>0</v>
      </c>
      <c r="J44" s="181"/>
      <c r="M44" s="47"/>
      <c r="N44" s="47"/>
      <c r="O44" s="93"/>
      <c r="P44" s="47"/>
      <c r="Q44" s="47"/>
      <c r="R44" s="47"/>
      <c r="V44" s="41"/>
      <c r="W44" s="41"/>
      <c r="X44" s="41"/>
      <c r="Y44" s="41"/>
      <c r="Z44" s="41"/>
      <c r="AA44" s="41"/>
      <c r="AB44" s="41"/>
      <c r="AC44" s="41"/>
    </row>
    <row r="45" spans="1:37" s="42" customFormat="1" ht="63.75" customHeight="1" x14ac:dyDescent="0.55000000000000004">
      <c r="A45" s="69"/>
      <c r="B45" s="143"/>
      <c r="C45" s="70"/>
      <c r="D45" s="171"/>
      <c r="E45" s="172"/>
      <c r="F45" s="173"/>
      <c r="G45" s="71"/>
      <c r="H45" s="129">
        <v>5</v>
      </c>
      <c r="J45" s="47"/>
      <c r="K45" s="47"/>
      <c r="L45" s="47"/>
      <c r="M45" s="47"/>
      <c r="N45" s="47"/>
      <c r="O45" s="93"/>
      <c r="P45" s="47"/>
      <c r="Q45" s="47"/>
      <c r="R45" s="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37" ht="63.75" customHeight="1" x14ac:dyDescent="0.55000000000000004">
      <c r="A46" s="69"/>
      <c r="B46" s="143"/>
      <c r="C46" s="70"/>
      <c r="D46" s="171"/>
      <c r="E46" s="172"/>
      <c r="F46" s="173"/>
      <c r="I46" s="47"/>
      <c r="Q46" s="47"/>
      <c r="R46" s="47"/>
      <c r="AD46" s="47"/>
      <c r="AE46" s="47"/>
      <c r="AF46" s="47"/>
      <c r="AG46" s="47"/>
      <c r="AH46" s="47"/>
      <c r="AI46" s="47"/>
      <c r="AJ46" s="47"/>
      <c r="AK46" s="47"/>
    </row>
    <row r="47" spans="1:37" x14ac:dyDescent="0.55000000000000004">
      <c r="A47" s="65"/>
      <c r="I47" s="47"/>
    </row>
  </sheetData>
  <sheetProtection algorithmName="SHA-512" hashValue="Ea9n7SaKi2/TZcx/xq0h8yUJoGYOkTI6B/fJOfR28tKoO1zLcjhNETmXPT1uK13IWBRpm1UOdC10IwBKKQQU0w==" saltValue="1fyugjYFem7xXXDPB7K1VA==" spinCount="100000" sheet="1" objects="1" scenarios="1" selectLockedCells="1"/>
  <mergeCells count="61">
    <mergeCell ref="J15:N15"/>
    <mergeCell ref="B16:D16"/>
    <mergeCell ref="B15:I15"/>
    <mergeCell ref="B32:D32"/>
    <mergeCell ref="B33:D33"/>
    <mergeCell ref="E31:I31"/>
    <mergeCell ref="B30:D30"/>
    <mergeCell ref="B31:D31"/>
    <mergeCell ref="E26:I26"/>
    <mergeCell ref="E27:I27"/>
    <mergeCell ref="B26:D26"/>
    <mergeCell ref="B27:D27"/>
    <mergeCell ref="B25:D25"/>
    <mergeCell ref="G3:H3"/>
    <mergeCell ref="B41:F41"/>
    <mergeCell ref="E32:I32"/>
    <mergeCell ref="E33:I33"/>
    <mergeCell ref="E34:I34"/>
    <mergeCell ref="B13:N13"/>
    <mergeCell ref="C29:I29"/>
    <mergeCell ref="E24:I24"/>
    <mergeCell ref="E25:I25"/>
    <mergeCell ref="E30:I30"/>
    <mergeCell ref="B21:D21"/>
    <mergeCell ref="C17:I17"/>
    <mergeCell ref="J14:N14"/>
    <mergeCell ref="C23:I23"/>
    <mergeCell ref="B18:D18"/>
    <mergeCell ref="B19:D19"/>
    <mergeCell ref="D46:F46"/>
    <mergeCell ref="B20:D20"/>
    <mergeCell ref="B34:D34"/>
    <mergeCell ref="A1:N1"/>
    <mergeCell ref="E18:I18"/>
    <mergeCell ref="E19:I19"/>
    <mergeCell ref="E20:I20"/>
    <mergeCell ref="E21:I21"/>
    <mergeCell ref="A2:B2"/>
    <mergeCell ref="J2:N2"/>
    <mergeCell ref="J3:N3"/>
    <mergeCell ref="J4:N4"/>
    <mergeCell ref="J5:N5"/>
    <mergeCell ref="J6:N6"/>
    <mergeCell ref="J11:L11"/>
    <mergeCell ref="E16:I16"/>
    <mergeCell ref="O37:Q40"/>
    <mergeCell ref="J7:N7"/>
    <mergeCell ref="L37:N37"/>
    <mergeCell ref="L40:M40"/>
    <mergeCell ref="D45:F45"/>
    <mergeCell ref="D42:F42"/>
    <mergeCell ref="D43:F43"/>
    <mergeCell ref="H43:J43"/>
    <mergeCell ref="D44:F44"/>
    <mergeCell ref="I44:J44"/>
    <mergeCell ref="B37:E37"/>
    <mergeCell ref="B38:E40"/>
    <mergeCell ref="L38:M38"/>
    <mergeCell ref="B35:D35"/>
    <mergeCell ref="E35:I35"/>
    <mergeCell ref="B24:D24"/>
  </mergeCells>
  <conditionalFormatting sqref="G3">
    <cfRule type="expression" dxfId="24" priority="27">
      <formula>$G$3&lt;&gt;""</formula>
    </cfRule>
  </conditionalFormatting>
  <conditionalFormatting sqref="H7 O3:P3 O5:P5 O7:P7">
    <cfRule type="cellIs" dxfId="23" priority="29" operator="notEqual">
      <formula>""""""</formula>
    </cfRule>
  </conditionalFormatting>
  <conditionalFormatting sqref="E3 E5">
    <cfRule type="cellIs" dxfId="22" priority="28" operator="notEqual">
      <formula>""</formula>
    </cfRule>
  </conditionalFormatting>
  <conditionalFormatting sqref="I1:I11 I48:I1048576">
    <cfRule type="cellIs" dxfId="21" priority="26" operator="lessThan">
      <formula>10</formula>
    </cfRule>
  </conditionalFormatting>
  <conditionalFormatting sqref="L38">
    <cfRule type="cellIs" dxfId="20" priority="24" operator="equal">
      <formula>"!"</formula>
    </cfRule>
  </conditionalFormatting>
  <conditionalFormatting sqref="B43:B46">
    <cfRule type="cellIs" dxfId="19" priority="23" operator="notEqual">
      <formula>""</formula>
    </cfRule>
  </conditionalFormatting>
  <conditionalFormatting sqref="J18:N18">
    <cfRule type="expression" dxfId="18" priority="19">
      <formula>$Y18&lt;&gt;FALSE</formula>
    </cfRule>
  </conditionalFormatting>
  <conditionalFormatting sqref="J19:N19">
    <cfRule type="expression" dxfId="17" priority="18">
      <formula>$Y19&lt;&gt;FALSE</formula>
    </cfRule>
  </conditionalFormatting>
  <conditionalFormatting sqref="J20:N20">
    <cfRule type="expression" dxfId="16" priority="17">
      <formula>$Y20&lt;&gt;FALSE</formula>
    </cfRule>
  </conditionalFormatting>
  <conditionalFormatting sqref="J21:N21">
    <cfRule type="expression" dxfId="15" priority="16">
      <formula>$Y21&lt;&gt;FALSE</formula>
    </cfRule>
  </conditionalFormatting>
  <conditionalFormatting sqref="J24:N24">
    <cfRule type="expression" dxfId="14" priority="15">
      <formula>$Y24&lt;&gt;FALSE</formula>
    </cfRule>
  </conditionalFormatting>
  <conditionalFormatting sqref="J25:N25">
    <cfRule type="expression" dxfId="13" priority="14">
      <formula>$Y25&lt;&gt;FALSE</formula>
    </cfRule>
  </conditionalFormatting>
  <conditionalFormatting sqref="J26:N26">
    <cfRule type="expression" dxfId="12" priority="13">
      <formula>$Y26&lt;&gt;FALSE</formula>
    </cfRule>
  </conditionalFormatting>
  <conditionalFormatting sqref="J27:N27">
    <cfRule type="expression" dxfId="11" priority="12">
      <formula>$Y27&lt;&gt;FALSE</formula>
    </cfRule>
  </conditionalFormatting>
  <conditionalFormatting sqref="J30:N30">
    <cfRule type="expression" dxfId="10" priority="11">
      <formula>$Y30&lt;&gt;FALSE</formula>
    </cfRule>
  </conditionalFormatting>
  <conditionalFormatting sqref="J31:N31">
    <cfRule type="expression" dxfId="9" priority="10">
      <formula>$Y31&lt;&gt;FALSE</formula>
    </cfRule>
  </conditionalFormatting>
  <conditionalFormatting sqref="J32:N32">
    <cfRule type="expression" dxfId="8" priority="9">
      <formula>$Y32&lt;&gt;FALSE</formula>
    </cfRule>
  </conditionalFormatting>
  <conditionalFormatting sqref="J33:N33">
    <cfRule type="expression" dxfId="7" priority="8">
      <formula>$Y33&lt;&gt;FALSE</formula>
    </cfRule>
  </conditionalFormatting>
  <conditionalFormatting sqref="J34:N34">
    <cfRule type="expression" dxfId="6" priority="7">
      <formula>$Y34&lt;&gt;FALSE</formula>
    </cfRule>
  </conditionalFormatting>
  <conditionalFormatting sqref="J35:N35">
    <cfRule type="expression" dxfId="5" priority="6">
      <formula>$Y35&lt;&gt;FALSE</formula>
    </cfRule>
  </conditionalFormatting>
  <conditionalFormatting sqref="J3">
    <cfRule type="cellIs" dxfId="4" priority="5" operator="notEqual">
      <formula>""</formula>
    </cfRule>
  </conditionalFormatting>
  <conditionalFormatting sqref="J5">
    <cfRule type="cellIs" dxfId="3" priority="4" operator="notEqual">
      <formula>""</formula>
    </cfRule>
  </conditionalFormatting>
  <conditionalFormatting sqref="J7">
    <cfRule type="cellIs" dxfId="2" priority="3" operator="notEqual">
      <formula>""</formula>
    </cfRule>
  </conditionalFormatting>
  <conditionalFormatting sqref="G7">
    <cfRule type="cellIs" dxfId="1" priority="2" operator="notEqual">
      <formula>""</formula>
    </cfRule>
  </conditionalFormatting>
  <conditionalFormatting sqref="G5">
    <cfRule type="cellIs" dxfId="0" priority="1" operator="notEqual">
      <formula>""</formula>
    </cfRule>
  </conditionalFormatting>
  <printOptions horizontalCentered="1"/>
  <pageMargins left="0.70866141732283472" right="0.70866141732283472" top="1.1417322834645669" bottom="0.94488188976377963" header="0.31496062992125984" footer="0.31496062992125984"/>
  <pageSetup paperSize="9" scale="42" fitToHeight="0" orientation="portrait" r:id="rId1"/>
  <rowBreaks count="1" manualBreakCount="1">
    <brk id="27" max="13" man="1"/>
  </rowBreaks>
  <drawing r:id="rId2"/>
  <legacyDrawing r:id="rId3"/>
  <oleObjects>
    <mc:AlternateContent xmlns:mc="http://schemas.openxmlformats.org/markup-compatibility/2006">
      <mc:Choice Requires="x14">
        <oleObject shapeId="3073" r:id="rId4">
          <objectPr defaultSize="0" autoPict="0" r:id="rId5">
            <anchor moveWithCells="1" sizeWithCells="1">
              <from>
                <xdr:col>1</xdr:col>
                <xdr:colOff>190500</xdr:colOff>
                <xdr:row>2</xdr:row>
                <xdr:rowOff>76200</xdr:rowOff>
              </from>
              <to>
                <xdr:col>1</xdr:col>
                <xdr:colOff>1905000</xdr:colOff>
                <xdr:row>3</xdr:row>
                <xdr:rowOff>142875</xdr:rowOff>
              </to>
            </anchor>
          </objectPr>
        </oleObject>
      </mc:Choice>
      <mc:Fallback>
        <oleObject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Grille E62 Vierge</vt:lpstr>
      <vt:lpstr>'Grille E62 Vierge'!Zone_d_impression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TG</dc:creator>
  <cp:lastModifiedBy>Géraldine Cavalie</cp:lastModifiedBy>
  <cp:lastPrinted>2022-12-15T11:23:16Z</cp:lastPrinted>
  <dcterms:created xsi:type="dcterms:W3CDTF">2016-04-12T14:52:03Z</dcterms:created>
  <dcterms:modified xsi:type="dcterms:W3CDTF">2022-12-15T11:23:23Z</dcterms:modified>
</cp:coreProperties>
</file>