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DES2\BTS ORGA\BTS MMCManutention\SESSION 2022\CIRCULAIRE 2022\"/>
    </mc:Choice>
  </mc:AlternateContent>
  <bookViews>
    <workbookView xWindow="0" yWindow="0" windowWidth="28800" windowHeight="11730"/>
  </bookViews>
  <sheets>
    <sheet name="Unité U51 2 CCF" sheetId="2" r:id="rId1"/>
    <sheet name="Unité U52 2 CCF" sheetId="3" r:id="rId2"/>
    <sheet name="Unité U6 oral" sheetId="1" r:id="rId3"/>
  </sheets>
  <definedNames>
    <definedName name="_xlnm.Print_Area" localSheetId="0">'Unité U51 2 CCF'!$A$1:$I$47</definedName>
    <definedName name="_xlnm.Print_Area" localSheetId="1">'Unité U52 2 CCF'!$A$1:$I$54</definedName>
    <definedName name="_xlnm.Print_Area" localSheetId="2">'Unité U6 oral'!$A$1:$G$42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2" l="1"/>
  <c r="I40" i="3" l="1"/>
  <c r="I37" i="3"/>
  <c r="I36" i="3"/>
  <c r="I33" i="3"/>
  <c r="I28" i="3"/>
  <c r="I25" i="3"/>
  <c r="I22" i="3"/>
  <c r="I20" i="3"/>
  <c r="I17" i="3"/>
  <c r="I15" i="3"/>
  <c r="I13" i="3"/>
  <c r="I10" i="3"/>
  <c r="I7" i="3"/>
  <c r="H40" i="3"/>
  <c r="H37" i="3"/>
  <c r="H36" i="3"/>
  <c r="H33" i="3"/>
  <c r="H28" i="3"/>
  <c r="H25" i="3"/>
  <c r="H22" i="3"/>
  <c r="H20" i="3"/>
  <c r="H17" i="3"/>
  <c r="H15" i="3"/>
  <c r="H13" i="3"/>
  <c r="H10" i="3"/>
  <c r="H7" i="3"/>
  <c r="I34" i="2" l="1"/>
  <c r="I31" i="2"/>
  <c r="I29" i="2"/>
  <c r="I27" i="2"/>
  <c r="I26" i="2"/>
  <c r="I24" i="2"/>
  <c r="I21" i="2"/>
  <c r="I19" i="2"/>
  <c r="I16" i="2"/>
  <c r="I13" i="2"/>
  <c r="I10" i="2"/>
  <c r="I7" i="2"/>
  <c r="H34" i="2"/>
  <c r="H31" i="2"/>
  <c r="H29" i="2"/>
  <c r="H27" i="2"/>
  <c r="H26" i="2"/>
  <c r="H24" i="2"/>
  <c r="H21" i="2"/>
  <c r="H19" i="2"/>
  <c r="H16" i="2"/>
  <c r="H13" i="2"/>
  <c r="H10" i="2"/>
  <c r="H7" i="2"/>
  <c r="C35" i="1" l="1"/>
  <c r="I28" i="1"/>
  <c r="I27" i="1"/>
  <c r="I26" i="1"/>
  <c r="I24" i="1"/>
  <c r="I23" i="1"/>
  <c r="I21" i="1"/>
  <c r="I19" i="1"/>
  <c r="I16" i="1"/>
  <c r="I13" i="1"/>
  <c r="I10" i="1"/>
  <c r="I7" i="1"/>
  <c r="I30" i="1" l="1"/>
  <c r="P19" i="1"/>
  <c r="O28" i="1"/>
  <c r="P28" i="1" s="1"/>
  <c r="O27" i="1"/>
  <c r="P27" i="1" s="1"/>
  <c r="O26" i="1"/>
  <c r="P26" i="1" s="1"/>
  <c r="O24" i="1"/>
  <c r="P24" i="1" s="1"/>
  <c r="O23" i="1"/>
  <c r="P23" i="1" s="1"/>
  <c r="O21" i="1"/>
  <c r="P21" i="1" s="1"/>
  <c r="O19" i="1"/>
  <c r="H24" i="1"/>
  <c r="H19" i="1"/>
  <c r="O16" i="1"/>
  <c r="P16" i="1" s="1"/>
  <c r="O10" i="1"/>
  <c r="P10" i="1" s="1"/>
  <c r="O13" i="1"/>
  <c r="P13" i="1" s="1"/>
  <c r="O7" i="1"/>
  <c r="P7" i="1" s="1"/>
  <c r="O7" i="3"/>
  <c r="M7" i="3"/>
  <c r="M21" i="1"/>
  <c r="M7" i="1"/>
  <c r="K28" i="1"/>
  <c r="K27" i="1"/>
  <c r="K26" i="1"/>
  <c r="K24" i="1"/>
  <c r="K23" i="1"/>
  <c r="K21" i="1"/>
  <c r="K19" i="1"/>
  <c r="K7" i="1"/>
  <c r="R21" i="1" l="1"/>
  <c r="Q21" i="1"/>
  <c r="R7" i="1"/>
  <c r="Q7" i="1"/>
  <c r="C47" i="3"/>
  <c r="O40" i="3"/>
  <c r="P40" i="3" s="1"/>
  <c r="O37" i="3"/>
  <c r="P37" i="3" s="1"/>
  <c r="O36" i="3"/>
  <c r="P36" i="3" s="1"/>
  <c r="O33" i="3"/>
  <c r="P33" i="3" s="1"/>
  <c r="O28" i="3"/>
  <c r="P28" i="3" s="1"/>
  <c r="O25" i="3"/>
  <c r="P25" i="3" s="1"/>
  <c r="O22" i="3"/>
  <c r="P22" i="3" s="1"/>
  <c r="O20" i="3"/>
  <c r="P20" i="3" s="1"/>
  <c r="O17" i="3"/>
  <c r="P17" i="3" s="1"/>
  <c r="O15" i="3"/>
  <c r="P15" i="3" s="1"/>
  <c r="O13" i="3"/>
  <c r="P13" i="3" s="1"/>
  <c r="O10" i="3"/>
  <c r="P7" i="3"/>
  <c r="O7" i="2"/>
  <c r="P7" i="2" s="1"/>
  <c r="K25" i="3"/>
  <c r="K22" i="3"/>
  <c r="K20" i="3"/>
  <c r="K17" i="3"/>
  <c r="K15" i="3"/>
  <c r="K13" i="3"/>
  <c r="K10" i="3"/>
  <c r="K7" i="3"/>
  <c r="C41" i="2"/>
  <c r="D32" i="1" l="1"/>
  <c r="Q15" i="3"/>
  <c r="Q25" i="3"/>
  <c r="I36" i="2"/>
  <c r="S7" i="1"/>
  <c r="I42" i="3"/>
  <c r="O34" i="2" l="1"/>
  <c r="P34" i="2" s="1"/>
  <c r="O31" i="2"/>
  <c r="P31" i="2" s="1"/>
  <c r="O29" i="2"/>
  <c r="O27" i="2"/>
  <c r="P27" i="2" s="1"/>
  <c r="O26" i="2"/>
  <c r="P26" i="2" s="1"/>
  <c r="O24" i="2"/>
  <c r="P24" i="2" s="1"/>
  <c r="O21" i="2"/>
  <c r="P21" i="2" s="1"/>
  <c r="O19" i="2"/>
  <c r="P19" i="2" s="1"/>
  <c r="O16" i="2"/>
  <c r="P16" i="2" s="1"/>
  <c r="O10" i="2"/>
  <c r="P10" i="2" s="1"/>
  <c r="Q7" i="2" s="1"/>
  <c r="O13" i="2"/>
  <c r="P13" i="2" s="1"/>
  <c r="K34" i="2"/>
  <c r="K31" i="2"/>
  <c r="K29" i="2"/>
  <c r="K27" i="2"/>
  <c r="K26" i="2"/>
  <c r="K24" i="2"/>
  <c r="K21" i="2"/>
  <c r="K19" i="2"/>
  <c r="K16" i="2"/>
  <c r="K13" i="2"/>
  <c r="K10" i="2"/>
  <c r="Q21" i="2" l="1"/>
  <c r="P29" i="2"/>
  <c r="K16" i="1"/>
  <c r="K13" i="1"/>
  <c r="K10" i="1"/>
  <c r="K40" i="3"/>
  <c r="K37" i="3"/>
  <c r="K36" i="3"/>
  <c r="K33" i="3"/>
  <c r="K28" i="3"/>
  <c r="M29" i="2"/>
  <c r="M7" i="2"/>
  <c r="R7" i="2" s="1"/>
  <c r="Q29" i="2" l="1"/>
  <c r="S7" i="2" s="1"/>
  <c r="R29" i="2"/>
  <c r="H7" i="1"/>
  <c r="D38" i="2" l="1"/>
  <c r="H10" i="1"/>
  <c r="H13" i="1" l="1"/>
  <c r="H16" i="1"/>
  <c r="H21" i="1"/>
  <c r="H23" i="1"/>
  <c r="H26" i="1"/>
  <c r="H27" i="1"/>
  <c r="H28" i="1"/>
  <c r="P10" i="3" l="1"/>
  <c r="R7" i="3" s="1"/>
  <c r="Q7" i="3" l="1"/>
  <c r="S7" i="3" l="1"/>
  <c r="D44" i="3"/>
  <c r="M25" i="3"/>
  <c r="R25" i="3" s="1"/>
  <c r="M15" i="3"/>
  <c r="R15" i="3" s="1"/>
  <c r="M21" i="2"/>
  <c r="R21" i="2" s="1"/>
</calcChain>
</file>

<file path=xl/sharedStrings.xml><?xml version="1.0" encoding="utf-8"?>
<sst xmlns="http://schemas.openxmlformats.org/spreadsheetml/2006/main" count="239" uniqueCount="143">
  <si>
    <t>BTS MMCM - unité U6</t>
  </si>
  <si>
    <t>Contribution au fonctionnement d’un service</t>
  </si>
  <si>
    <t xml:space="preserve">Session : </t>
  </si>
  <si>
    <t>Établissement :</t>
  </si>
  <si>
    <t>Date de l'évaluation :</t>
  </si>
  <si>
    <t>Compétences évaluées</t>
  </si>
  <si>
    <t>Indicateurs d'évaluation</t>
  </si>
  <si>
    <t>C1.2 : Échanger en interne et en externe avec un tiers y compris en langue anglaise.</t>
  </si>
  <si>
    <t>► Contacter un tiers.</t>
  </si>
  <si>
    <t>La prise de contact est préparée.</t>
  </si>
  <si>
    <t>La formulation est claire et adaptée.</t>
  </si>
  <si>
    <t>Le canal de communication est bien choisi.</t>
  </si>
  <si>
    <t>► Dialoguer avec un tiers.</t>
  </si>
  <si>
    <t>La problématique et les besoins du tiers sont cernés.</t>
  </si>
  <si>
    <t>Les réponses apportées sont correctement formulées et adaptées au contexte.</t>
  </si>
  <si>
    <t>Le document est correctement renseigné.</t>
  </si>
  <si>
    <t>► Rendre compte de son intervention.</t>
  </si>
  <si>
    <t>Le choix du support de communication est pertinent.</t>
  </si>
  <si>
    <t>Un compte rendu détaillé et fiable de l’intervention est réalisé en tenant compte de la politique interne de l’entreprise.</t>
  </si>
  <si>
    <t>La qualité de l’expression écrite et orale est prise en compte.</t>
  </si>
  <si>
    <t>► Conseiller un tiers</t>
  </si>
  <si>
    <t>Le conseil donné est adapté à la problématique (utilisation, entretien, sécurité, coût, juridique, environnement…).</t>
  </si>
  <si>
    <t>Des informations sur les services techniques et commerciaux additionnels disponibles sont présentées et argumentées.</t>
  </si>
  <si>
    <t>Les caractéristiques techniques des solutions envisageables sont présentées et argumentées.</t>
  </si>
  <si>
    <t>► Partager son expérience.</t>
  </si>
  <si>
    <t>Les informations sont partagées avec les supports techniques des constructeurs et les services internes dans le cadre d’une démarche d’amélioration des procédures.</t>
  </si>
  <si>
    <t>C5.3 : Réaliser un document professionnel.</t>
  </si>
  <si>
    <t>► Rédiger la procédure (par exemple : de diagnostic, d’intervention, d’utilisation, d’adaptation).</t>
  </si>
  <si>
    <t>La procédure permet de tendre vers l’optimisation des moyens mis en œuvre pour parvenir au résultat attendu (par exemple : gain de temps, gain de qualité).</t>
  </si>
  <si>
    <t>Le vocabulaire technique et/ou les représentations graphiques sont adaptés.</t>
  </si>
  <si>
    <t>Le support est adapté à la situation.</t>
  </si>
  <si>
    <t>Les critères HQSE et économiques sont pris en compte.</t>
  </si>
  <si>
    <t>Les exigences de l’entreprise sont respectées.</t>
  </si>
  <si>
    <t>► Adapter, enrichir une documentation technique ou d’entreprise.</t>
  </si>
  <si>
    <t>BTS MMCM - unité U51</t>
  </si>
  <si>
    <t>Réalisation d'un diagnostic</t>
  </si>
  <si>
    <t>C1.1 : S’informer</t>
  </si>
  <si>
    <t>► Collecter les informations nécessaires à son intervention sur le client et son équipement.</t>
  </si>
  <si>
    <t>Les démarches de recherche d’informations mises en œuvre sont efficientes.</t>
  </si>
  <si>
    <t>Les informations et les sources mobilisées sont pertinentes au regard du besoin.</t>
  </si>
  <si>
    <t xml:space="preserve">Les informations collectées permettent d’analyser les conditions de fonctionnement ou de dysfonctionnement du matériel. </t>
  </si>
  <si>
    <t>► Collecter les informations nécessaires à son intervention sur les données techniques et économiques liées à l’intervention.</t>
  </si>
  <si>
    <t>► Collecter les informations nécessaires à son intervention sur les attentes du client.</t>
  </si>
  <si>
    <t>► Collecter les informations nécessaires à son intervention sur les données relatives à l'hygiène, la qualité, la sécurité et l’environnement.</t>
  </si>
  <si>
    <t>► Structurer, classer et hiérarchiser les données collectées.</t>
  </si>
  <si>
    <t>Les données collectées sont triées et organisées de façon pertinente.</t>
  </si>
  <si>
    <t xml:space="preserve">C2.4 : Identifier la défaillance </t>
  </si>
  <si>
    <t>► Formuler et hiérarchiser les hypothèses.</t>
  </si>
  <si>
    <t>Les données sont sélectionnées et interprétées.</t>
  </si>
  <si>
    <t>Les hypothèses émises sont cohérentes.</t>
  </si>
  <si>
    <t>Les hypothèses sont hiérarchisées.</t>
  </si>
  <si>
    <t>► Valider les hypothèses.</t>
  </si>
  <si>
    <t>L’hypothèse émise est validée.</t>
  </si>
  <si>
    <t>L’(les) élément(s) défectueux est (sont) identifié(s).</t>
  </si>
  <si>
    <t>► Localiser le défaut.</t>
  </si>
  <si>
    <t>Le défaut est localisé suivant la procédure.</t>
  </si>
  <si>
    <t>► Identifier la cause probable et les conséquences de la défaillance.</t>
  </si>
  <si>
    <t>La cause probable et les conséquences sont identifiées.</t>
  </si>
  <si>
    <t>C5.1 : Mettre en œuvre un matériel, des outils de mesure ou de diagnostic, une procédure</t>
  </si>
  <si>
    <t>► Identifier et répertorier les conditions liées à la mise en œuvre.</t>
  </si>
  <si>
    <t>Les règles de sécurité sont identifiées.</t>
  </si>
  <si>
    <t>Les conditions de mise en œuvre sont répertoriées.</t>
  </si>
  <si>
    <t>► Choisir, préparer les matériels, les outils ou les procédures.</t>
  </si>
  <si>
    <t>Le choix des outils est approprié à l'attente.</t>
  </si>
  <si>
    <t>Le support est préparé pour une mise en œuvre dans des conditions optimales.</t>
  </si>
  <si>
    <t>La procédure choisie est adaptée.</t>
  </si>
  <si>
    <t>► Mettre en œuvre les matériels, les outils ou les procédures.</t>
  </si>
  <si>
    <t xml:space="preserve">La mise en œuvre des matériels, des outils de mesure et de diagnostic, des procédures est réalisée dans les conditions prévues. </t>
  </si>
  <si>
    <t>Les actions sont consignées.</t>
  </si>
  <si>
    <t>BTS MMCM - unité U52</t>
  </si>
  <si>
    <t xml:space="preserve">Organisation et réalisation d’une intervention </t>
  </si>
  <si>
    <t>C4.1 : Gérer les postes de travail</t>
  </si>
  <si>
    <t>La(les) zone(s) définie(s) est(sont) adaptée(s) aux activités.</t>
  </si>
  <si>
    <t>Les moyens sont définis et adaptés aux interventions.</t>
  </si>
  <si>
    <t>Les mesures d’hygiène, de sécurité et environnementales sont prises en compte.</t>
  </si>
  <si>
    <t>► Organiser le(s) poste(s) de travail.</t>
  </si>
  <si>
    <t>L’organisation du poste de travail est en cohérence avec l’intervention et conforme aux procédures.</t>
  </si>
  <si>
    <t>Les règles d’hygiène, de sécurité et environnementales sont respectées.</t>
  </si>
  <si>
    <t>► Veiller à l’application et au respect des procédures (constructeur, internes, HQSE, client).</t>
  </si>
  <si>
    <t>C4.2 : Planifier et gérer les opérations</t>
  </si>
  <si>
    <t>► Organiser et planifier les activités afin de respecter les délais.</t>
  </si>
  <si>
    <t xml:space="preserve">Le plan de charge est cohérent et optimisé. </t>
  </si>
  <si>
    <t>La planification prend en compte toutes les contraintes (compétences humaines, disponibilités matérielles, délais, règles HQSE).</t>
  </si>
  <si>
    <t>► Suivre et contrôler l’avancement des activités en cours.</t>
  </si>
  <si>
    <t>Les anomalies sont signalées.</t>
  </si>
  <si>
    <t>► Remédier à un aléa.</t>
  </si>
  <si>
    <t>Les écarts sont pris en compte.</t>
  </si>
  <si>
    <t>► Valider l’activité.</t>
  </si>
  <si>
    <t>La synthèse des opérations et des contrôles associés est réalisée.</t>
  </si>
  <si>
    <t>La synthèse permet de statuer sur la validation de l’activité.</t>
  </si>
  <si>
    <t>C5.2 : Remettre en conformité. Régler, calibrer, adapter, paramétrer</t>
  </si>
  <si>
    <t>► Déposer, reposer ou remplacer des sous-ensembles.</t>
  </si>
  <si>
    <t>Les consignes et les règles HQSE sont prises en compte.</t>
  </si>
  <si>
    <t>Les prescriptions du constructeur sont respectées.</t>
  </si>
  <si>
    <t>Le temps de l’intervention est respecté.</t>
  </si>
  <si>
    <t>Les différentes étapes de démontage/remontage sont réalisées conformément aux procédures.</t>
  </si>
  <si>
    <t>L’état des pièces est correctement contrôlé et apprécié.</t>
  </si>
  <si>
    <t>Le jugement de la conformité des éléments retenus pour le remontage est correct (à garder, réparer, remplacer).</t>
  </si>
  <si>
    <t>Les éléments défectueux sont gérés (répertoriés, consignés).</t>
  </si>
  <si>
    <t>Les opérations réalisées sont au niveau de qualité requis.</t>
  </si>
  <si>
    <t>► Réparer un élément ou réaliser un élément d’adaptation.</t>
  </si>
  <si>
    <t>La qualité du travail permet la réutilisation de l’élément ou le prototype répond au cahier des charges.</t>
  </si>
  <si>
    <t>Les actions sont menées dans le respect de la règlementation et des procédures.</t>
  </si>
  <si>
    <t>Les règles HQSE sont respectées.</t>
  </si>
  <si>
    <t>► Effectuer les réglages et mises au point des différents systèmes.</t>
  </si>
  <si>
    <t>Les réglages sont conformes aux préconisations du constructeur et effectués à chaque étape.</t>
  </si>
  <si>
    <t>► Paramétrer / calibrer les systèmes.</t>
  </si>
  <si>
    <t>Les procédures de réinitialisation et paramétrages sont appliquées et respectées (exemples : procédures d’apprentissage, de calibrage, de remise à zéro, d’effacement des codes défauts).</t>
  </si>
  <si>
    <t>Les paramétrages respectent les caractéristiques et la configuration du système.</t>
  </si>
  <si>
    <t>La mise à jour des logiciels est effectuée.</t>
  </si>
  <si>
    <t>► Valider le résultat d’une intervention.</t>
  </si>
  <si>
    <t>Les conclusions sont consignées.</t>
  </si>
  <si>
    <t>Les performances ou caractéristiques sont conformes aux attendus.</t>
  </si>
  <si>
    <t>% par macro compétence</t>
  </si>
  <si>
    <t>Poids recherché macro compétence</t>
  </si>
  <si>
    <t>Poids recherché par compétence</t>
  </si>
  <si>
    <t>%  par compétence</t>
  </si>
  <si>
    <t>x</t>
  </si>
  <si>
    <t>comp</t>
  </si>
  <si>
    <t>macro</t>
  </si>
  <si>
    <t>note</t>
  </si>
  <si>
    <t>note comp</t>
  </si>
  <si>
    <t>note macro</t>
  </si>
  <si>
    <t>Des actions correctives ou complémentaires sont proposées.</t>
  </si>
  <si>
    <t>Poids par compétence</t>
  </si>
  <si>
    <t>Poids par macro compétence</t>
  </si>
  <si>
    <t>Candidat</t>
  </si>
  <si>
    <t>Nom :</t>
  </si>
  <si>
    <t>Prénom :</t>
  </si>
  <si>
    <t>Note sur 20 proposée au jury* :</t>
  </si>
  <si>
    <t xml:space="preserve">* La note proposée, arrondie au demi point ou au point entier supérieur, est décidée par les évaluateurs à partir de la note brute </t>
  </si>
  <si>
    <t>Appréciation globale</t>
  </si>
  <si>
    <t>Noms des Évaluateurs</t>
  </si>
  <si>
    <t>Signatures</t>
  </si>
  <si>
    <r>
      <t xml:space="preserve">Note brute (si il y a une erreur, alors le calcul est refusé. Voir repères </t>
    </r>
    <r>
      <rPr>
        <sz val="12"/>
        <color indexed="10"/>
        <rFont val="Arial"/>
        <family val="2"/>
      </rPr>
      <t xml:space="preserve">◄ </t>
    </r>
    <r>
      <rPr>
        <sz val="12"/>
        <rFont val="Arial"/>
        <family val="2"/>
      </rPr>
      <t>ou</t>
    </r>
    <r>
      <rPr>
        <sz val="12"/>
        <color indexed="10"/>
        <rFont val="Arial"/>
        <family val="2"/>
      </rPr>
      <t xml:space="preserve"> !</t>
    </r>
    <r>
      <rPr>
        <sz val="12"/>
        <rFont val="Arial"/>
        <family val="2"/>
      </rPr>
      <t xml:space="preserve"> à droite de la grille) :</t>
    </r>
  </si>
  <si>
    <t>L’avancement des travaux est consigné.</t>
  </si>
  <si>
    <t>Les opérations sont réalisées dans le respect des règles HQSE et des délais attendus.</t>
  </si>
  <si>
    <t>L’organisation du poste de travail et des équipements respecte la démarche qualité de l’entreprise.</t>
  </si>
  <si>
    <t>Les postes de travail définis sont maintenus en état en regard des exigences règlementaires ou de l’entreprise.</t>
  </si>
  <si>
    <t>► Démonter des sous-ensembles.
► Contrôler, apprécier l’état des pièces constitutives du sous-ensemble.
► Statuer sur les éléments à remonter.
► Remonter.</t>
  </si>
  <si>
    <t>► Définir la(les) zone(s) de travail et les moyens adaptés.</t>
  </si>
  <si>
    <t xml:space="preserve"> / 20</t>
  </si>
  <si>
    <t>/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</si>
</sst>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 Black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Arial Narrow"/>
      <family val="2"/>
    </font>
    <font>
      <sz val="10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ADB9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5">
    <xf numFmtId="0" fontId="0" fillId="0" borderId="0" xfId="0"/>
    <xf numFmtId="0" fontId="2" fillId="0" borderId="0" xfId="1" applyFont="1" applyBorder="1" applyAlignment="1" applyProtection="1">
      <alignment horizontal="right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  <protection locked="0"/>
    </xf>
    <xf numFmtId="14" fontId="0" fillId="0" borderId="0" xfId="0" applyNumberFormat="1" applyBorder="1" applyAlignment="1" applyProtection="1">
      <alignment horizontal="left" vertical="center"/>
      <protection locked="0"/>
    </xf>
    <xf numFmtId="0" fontId="4" fillId="0" borderId="1" xfId="1" applyFont="1" applyBorder="1" applyAlignment="1" applyProtection="1">
      <alignment horizontal="center" vertical="center"/>
    </xf>
    <xf numFmtId="0" fontId="6" fillId="0" borderId="4" xfId="1" applyFont="1" applyFill="1" applyBorder="1" applyAlignment="1" applyProtection="1">
      <alignment vertical="center" wrapText="1"/>
    </xf>
    <xf numFmtId="0" fontId="6" fillId="3" borderId="6" xfId="1" applyFont="1" applyFill="1" applyBorder="1" applyAlignment="1" applyProtection="1">
      <alignment vertical="center" wrapText="1"/>
    </xf>
    <xf numFmtId="0" fontId="6" fillId="0" borderId="8" xfId="1" applyFont="1" applyFill="1" applyBorder="1" applyAlignment="1" applyProtection="1">
      <alignment vertical="center" wrapText="1"/>
    </xf>
    <xf numFmtId="0" fontId="6" fillId="3" borderId="4" xfId="1" applyFont="1" applyFill="1" applyBorder="1" applyAlignment="1" applyProtection="1">
      <alignment vertical="center" wrapText="1"/>
    </xf>
    <xf numFmtId="0" fontId="6" fillId="0" borderId="6" xfId="1" applyFont="1" applyFill="1" applyBorder="1" applyAlignment="1" applyProtection="1">
      <alignment vertical="center" wrapText="1"/>
    </xf>
    <xf numFmtId="0" fontId="6" fillId="3" borderId="8" xfId="1" applyFont="1" applyFill="1" applyBorder="1" applyAlignment="1" applyProtection="1">
      <alignment vertical="center" wrapText="1"/>
    </xf>
    <xf numFmtId="0" fontId="6" fillId="0" borderId="13" xfId="1" applyFont="1" applyFill="1" applyBorder="1" applyAlignment="1" applyProtection="1">
      <alignment vertical="center" wrapText="1"/>
    </xf>
    <xf numFmtId="0" fontId="3" fillId="0" borderId="18" xfId="0" applyFont="1" applyFill="1" applyBorder="1" applyAlignment="1" applyProtection="1">
      <alignment horizontal="right" vertical="center"/>
    </xf>
    <xf numFmtId="0" fontId="6" fillId="3" borderId="21" xfId="1" applyFont="1" applyFill="1" applyBorder="1" applyAlignment="1" applyProtection="1">
      <alignment vertical="center" wrapText="1"/>
    </xf>
    <xf numFmtId="0" fontId="6" fillId="0" borderId="21" xfId="1" applyFont="1" applyFill="1" applyBorder="1" applyAlignment="1" applyProtection="1">
      <alignment vertical="center" wrapText="1"/>
    </xf>
    <xf numFmtId="0" fontId="6" fillId="3" borderId="10" xfId="1" applyFont="1" applyFill="1" applyBorder="1" applyAlignment="1" applyProtection="1">
      <alignment vertical="center" wrapText="1"/>
    </xf>
    <xf numFmtId="0" fontId="5" fillId="0" borderId="22" xfId="1" applyFont="1" applyBorder="1" applyAlignment="1" applyProtection="1">
      <alignment vertical="center" wrapText="1"/>
    </xf>
    <xf numFmtId="0" fontId="6" fillId="0" borderId="23" xfId="1" applyFont="1" applyFill="1" applyBorder="1" applyAlignment="1" applyProtection="1">
      <alignment vertical="center" wrapText="1"/>
    </xf>
    <xf numFmtId="0" fontId="5" fillId="0" borderId="1" xfId="1" applyFont="1" applyBorder="1" applyAlignment="1" applyProtection="1">
      <alignment horizontal="left" vertical="center" wrapText="1"/>
    </xf>
    <xf numFmtId="0" fontId="6" fillId="3" borderId="24" xfId="1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left" vertical="center"/>
      <protection locked="0"/>
    </xf>
    <xf numFmtId="14" fontId="0" fillId="0" borderId="18" xfId="0" applyNumberFormat="1" applyBorder="1" applyAlignment="1" applyProtection="1">
      <alignment horizontal="left" vertical="center"/>
      <protection locked="0"/>
    </xf>
    <xf numFmtId="0" fontId="5" fillId="0" borderId="1" xfId="1" applyFont="1" applyBorder="1" applyAlignment="1" applyProtection="1">
      <alignment vertical="center" wrapText="1"/>
    </xf>
    <xf numFmtId="0" fontId="6" fillId="0" borderId="24" xfId="1" applyFont="1" applyFill="1" applyBorder="1" applyAlignment="1" applyProtection="1">
      <alignment vertical="center" wrapText="1"/>
    </xf>
    <xf numFmtId="0" fontId="4" fillId="2" borderId="26" xfId="1" applyFont="1" applyFill="1" applyBorder="1" applyAlignment="1" applyProtection="1">
      <alignment horizontal="center" vertical="center" wrapText="1"/>
    </xf>
    <xf numFmtId="2" fontId="4" fillId="2" borderId="26" xfId="1" applyNumberFormat="1" applyFont="1" applyFill="1" applyBorder="1" applyAlignment="1" applyProtection="1">
      <alignment horizontal="center" vertical="center" wrapText="1"/>
    </xf>
    <xf numFmtId="0" fontId="11" fillId="2" borderId="0" xfId="1" applyFont="1" applyFill="1" applyBorder="1" applyAlignment="1" applyProtection="1">
      <alignment horizontal="center" vertical="center" wrapText="1"/>
    </xf>
    <xf numFmtId="2" fontId="6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25" xfId="1" applyFont="1" applyBorder="1" applyAlignment="1" applyProtection="1">
      <alignment horizontal="center" vertical="center"/>
    </xf>
    <xf numFmtId="0" fontId="4" fillId="0" borderId="27" xfId="1" applyFont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right" vertical="center"/>
    </xf>
    <xf numFmtId="0" fontId="20" fillId="0" borderId="0" xfId="0" applyFont="1" applyBorder="1" applyAlignment="1" applyProtection="1">
      <alignment horizontal="right" vertical="center"/>
    </xf>
    <xf numFmtId="0" fontId="21" fillId="0" borderId="0" xfId="0" applyFont="1" applyFill="1" applyBorder="1" applyAlignment="1" applyProtection="1">
      <alignment vertical="top" wrapText="1"/>
    </xf>
    <xf numFmtId="0" fontId="21" fillId="0" borderId="0" xfId="0" applyFont="1" applyBorder="1" applyAlignment="1" applyProtection="1">
      <alignment vertical="top" wrapText="1"/>
    </xf>
    <xf numFmtId="0" fontId="21" fillId="0" borderId="0" xfId="0" applyFont="1" applyBorder="1" applyAlignment="1" applyProtection="1">
      <alignment horizontal="center" vertical="top" wrapText="1"/>
    </xf>
    <xf numFmtId="0" fontId="21" fillId="0" borderId="0" xfId="0" applyFont="1" applyFill="1" applyBorder="1" applyAlignment="1" applyProtection="1">
      <alignment horizontal="center" vertical="top" wrapText="1"/>
    </xf>
    <xf numFmtId="0" fontId="0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right" vertical="center"/>
    </xf>
    <xf numFmtId="9" fontId="15" fillId="0" borderId="0" xfId="0" applyNumberFormat="1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2" fontId="4" fillId="0" borderId="0" xfId="1" applyNumberFormat="1" applyFont="1" applyFill="1" applyBorder="1" applyAlignment="1" applyProtection="1">
      <alignment horizontal="center" vertical="center" wrapText="1"/>
    </xf>
    <xf numFmtId="0" fontId="4" fillId="2" borderId="0" xfId="1" applyFont="1" applyFill="1" applyBorder="1" applyAlignment="1" applyProtection="1">
      <alignment horizontal="left" vertical="center" wrapText="1"/>
    </xf>
    <xf numFmtId="0" fontId="4" fillId="2" borderId="22" xfId="1" applyFont="1" applyFill="1" applyBorder="1" applyAlignment="1" applyProtection="1">
      <alignment horizontal="center" vertical="center" wrapText="1"/>
    </xf>
    <xf numFmtId="0" fontId="4" fillId="2" borderId="33" xfId="1" applyFont="1" applyFill="1" applyBorder="1" applyAlignment="1" applyProtection="1">
      <alignment horizontal="center" vertical="center" wrapText="1"/>
    </xf>
    <xf numFmtId="0" fontId="4" fillId="2" borderId="23" xfId="1" applyFont="1" applyFill="1" applyBorder="1" applyAlignment="1" applyProtection="1">
      <alignment horizontal="center" vertical="center" wrapText="1"/>
    </xf>
    <xf numFmtId="2" fontId="4" fillId="2" borderId="11" xfId="1" applyNumberFormat="1" applyFont="1" applyFill="1" applyBorder="1" applyAlignment="1" applyProtection="1">
      <alignment horizontal="center" vertical="center" wrapText="1"/>
    </xf>
    <xf numFmtId="0" fontId="4" fillId="0" borderId="43" xfId="1" applyFont="1" applyBorder="1" applyAlignment="1" applyProtection="1">
      <alignment horizontal="center" vertical="center"/>
    </xf>
    <xf numFmtId="0" fontId="6" fillId="0" borderId="10" xfId="1" applyFont="1" applyFill="1" applyBorder="1" applyAlignment="1" applyProtection="1">
      <alignment vertical="center" wrapText="1"/>
    </xf>
    <xf numFmtId="0" fontId="4" fillId="2" borderId="2" xfId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2" fontId="4" fillId="2" borderId="35" xfId="1" applyNumberFormat="1" applyFont="1" applyFill="1" applyBorder="1" applyAlignment="1" applyProtection="1">
      <alignment horizontal="center" vertical="center" wrapText="1"/>
    </xf>
    <xf numFmtId="0" fontId="4" fillId="2" borderId="11" xfId="1" applyFont="1" applyFill="1" applyBorder="1" applyAlignment="1" applyProtection="1">
      <alignment horizontal="center" vertical="center" wrapText="1"/>
    </xf>
    <xf numFmtId="0" fontId="4" fillId="2" borderId="34" xfId="1" applyFont="1" applyFill="1" applyBorder="1" applyAlignment="1" applyProtection="1">
      <alignment horizontal="center" vertical="center" wrapText="1"/>
    </xf>
    <xf numFmtId="0" fontId="11" fillId="2" borderId="11" xfId="1" applyFont="1" applyFill="1" applyBorder="1" applyAlignment="1" applyProtection="1">
      <alignment horizontal="center" vertical="center" wrapText="1"/>
    </xf>
    <xf numFmtId="0" fontId="11" fillId="2" borderId="26" xfId="1" applyFont="1" applyFill="1" applyBorder="1" applyAlignment="1" applyProtection="1">
      <alignment horizontal="center" vertical="center" wrapText="1"/>
    </xf>
    <xf numFmtId="0" fontId="11" fillId="2" borderId="34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19" xfId="1" applyFont="1" applyFill="1" applyBorder="1" applyAlignment="1" applyProtection="1">
      <alignment horizontal="center" vertical="center" wrapText="1"/>
    </xf>
    <xf numFmtId="0" fontId="4" fillId="2" borderId="24" xfId="1" applyFont="1" applyFill="1" applyBorder="1" applyAlignment="1" applyProtection="1">
      <alignment horizontal="center" vertical="center" wrapText="1"/>
    </xf>
    <xf numFmtId="0" fontId="4" fillId="2" borderId="0" xfId="1" applyFont="1" applyFill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right" vertical="center"/>
    </xf>
    <xf numFmtId="2" fontId="6" fillId="7" borderId="0" xfId="1" applyNumberFormat="1" applyFont="1" applyFill="1" applyBorder="1" applyAlignment="1" applyProtection="1">
      <alignment horizontal="center" vertical="center" wrapText="1"/>
    </xf>
    <xf numFmtId="0" fontId="13" fillId="7" borderId="0" xfId="1" applyFont="1" applyFill="1" applyBorder="1" applyAlignment="1" applyProtection="1">
      <alignment horizontal="center" vertical="center" wrapText="1"/>
    </xf>
    <xf numFmtId="0" fontId="5" fillId="0" borderId="12" xfId="1" applyFont="1" applyBorder="1" applyAlignment="1" applyProtection="1">
      <alignment vertical="center" wrapText="1"/>
    </xf>
    <xf numFmtId="2" fontId="13" fillId="4" borderId="5" xfId="1" applyNumberFormat="1" applyFont="1" applyFill="1" applyBorder="1" applyAlignment="1" applyProtection="1">
      <alignment horizontal="center" vertical="center" wrapText="1"/>
    </xf>
    <xf numFmtId="0" fontId="4" fillId="2" borderId="47" xfId="1" applyFont="1" applyFill="1" applyBorder="1" applyAlignment="1" applyProtection="1">
      <alignment horizontal="center" vertical="center" wrapText="1"/>
    </xf>
    <xf numFmtId="2" fontId="4" fillId="2" borderId="48" xfId="1" applyNumberFormat="1" applyFont="1" applyFill="1" applyBorder="1" applyAlignment="1" applyProtection="1">
      <alignment horizontal="center" vertical="center" wrapText="1"/>
    </xf>
    <xf numFmtId="0" fontId="11" fillId="2" borderId="48" xfId="1" applyFont="1" applyFill="1" applyBorder="1" applyAlignment="1" applyProtection="1">
      <alignment horizontal="center" vertical="center" wrapText="1"/>
    </xf>
    <xf numFmtId="0" fontId="4" fillId="2" borderId="48" xfId="1" applyFont="1" applyFill="1" applyBorder="1" applyAlignment="1" applyProtection="1">
      <alignment horizontal="center" vertical="center" wrapText="1"/>
    </xf>
    <xf numFmtId="0" fontId="13" fillId="4" borderId="49" xfId="1" applyFont="1" applyFill="1" applyBorder="1" applyAlignment="1" applyProtection="1">
      <alignment horizontal="center" vertical="center" wrapText="1"/>
    </xf>
    <xf numFmtId="10" fontId="13" fillId="0" borderId="5" xfId="1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14" fontId="0" fillId="0" borderId="0" xfId="0" applyNumberFormat="1" applyBorder="1" applyAlignment="1" applyProtection="1">
      <alignment horizontal="left" vertical="center"/>
    </xf>
    <xf numFmtId="14" fontId="0" fillId="0" borderId="0" xfId="0" applyNumberFormat="1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center"/>
    </xf>
    <xf numFmtId="0" fontId="9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0" fillId="4" borderId="31" xfId="0" applyFont="1" applyFill="1" applyBorder="1" applyAlignment="1" applyProtection="1">
      <alignment horizontal="center" vertical="center"/>
    </xf>
    <xf numFmtId="10" fontId="0" fillId="0" borderId="7" xfId="0" applyNumberFormat="1" applyBorder="1" applyAlignment="1" applyProtection="1">
      <alignment horizontal="center" vertical="center"/>
    </xf>
    <xf numFmtId="2" fontId="0" fillId="4" borderId="7" xfId="0" applyNumberFormat="1" applyFill="1" applyBorder="1" applyAlignment="1" applyProtection="1">
      <alignment horizontal="center" vertical="center"/>
    </xf>
    <xf numFmtId="2" fontId="10" fillId="4" borderId="29" xfId="0" applyNumberFormat="1" applyFont="1" applyFill="1" applyBorder="1" applyAlignment="1" applyProtection="1">
      <alignment horizontal="center" vertical="center"/>
    </xf>
    <xf numFmtId="0" fontId="8" fillId="4" borderId="49" xfId="0" applyFont="1" applyFill="1" applyBorder="1" applyAlignment="1" applyProtection="1">
      <alignment horizontal="center" vertical="center"/>
    </xf>
    <xf numFmtId="10" fontId="0" fillId="0" borderId="5" xfId="0" applyNumberFormat="1" applyBorder="1" applyAlignment="1" applyProtection="1">
      <alignment horizontal="center" vertical="center"/>
    </xf>
    <xf numFmtId="2" fontId="0" fillId="4" borderId="5" xfId="0" applyNumberFormat="1" applyFill="1" applyBorder="1" applyAlignment="1" applyProtection="1">
      <alignment horizontal="center" vertical="center"/>
    </xf>
    <xf numFmtId="2" fontId="0" fillId="4" borderId="14" xfId="0" applyNumberFormat="1" applyFill="1" applyBorder="1" applyAlignment="1" applyProtection="1">
      <alignment horizontal="center" vertical="center"/>
    </xf>
    <xf numFmtId="0" fontId="8" fillId="4" borderId="31" xfId="0" applyFont="1" applyFill="1" applyBorder="1" applyAlignment="1" applyProtection="1">
      <alignment horizontal="center" vertical="center"/>
    </xf>
    <xf numFmtId="2" fontId="0" fillId="4" borderId="29" xfId="0" applyNumberFormat="1" applyFill="1" applyBorder="1" applyAlignment="1" applyProtection="1">
      <alignment horizontal="center" vertical="center"/>
    </xf>
    <xf numFmtId="0" fontId="0" fillId="0" borderId="0" xfId="0" applyBorder="1" applyProtection="1"/>
    <xf numFmtId="0" fontId="14" fillId="0" borderId="0" xfId="0" applyFont="1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top" wrapText="1"/>
    </xf>
    <xf numFmtId="14" fontId="22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0" fontId="0" fillId="0" borderId="0" xfId="0" applyFill="1" applyBorder="1" applyProtection="1"/>
    <xf numFmtId="2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29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14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0" fillId="7" borderId="0" xfId="0" applyFont="1" applyFill="1" applyBorder="1" applyAlignment="1" applyProtection="1">
      <alignment horizontal="center" vertical="center"/>
    </xf>
    <xf numFmtId="10" fontId="8" fillId="0" borderId="7" xfId="0" applyNumberFormat="1" applyFont="1" applyBorder="1" applyAlignment="1" applyProtection="1">
      <alignment horizontal="center" vertical="center"/>
    </xf>
    <xf numFmtId="0" fontId="8" fillId="4" borderId="49" xfId="0" applyFont="1" applyFill="1" applyBorder="1" applyAlignment="1" applyProtection="1">
      <alignment horizontal="center"/>
    </xf>
    <xf numFmtId="10" fontId="8" fillId="0" borderId="5" xfId="0" applyNumberFormat="1" applyFont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29" xfId="0" applyFont="1" applyFill="1" applyBorder="1" applyAlignment="1" applyProtection="1">
      <alignment horizontal="center" vertical="center"/>
      <protection locked="0"/>
    </xf>
    <xf numFmtId="0" fontId="0" fillId="0" borderId="8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7" borderId="0" xfId="0" applyFill="1" applyBorder="1" applyAlignment="1" applyProtection="1">
      <alignment horizontal="center" vertical="center"/>
    </xf>
    <xf numFmtId="0" fontId="0" fillId="4" borderId="31" xfId="0" applyFill="1" applyBorder="1" applyAlignment="1" applyProtection="1">
      <alignment horizontal="center" vertical="center"/>
    </xf>
    <xf numFmtId="2" fontId="10" fillId="4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  <protection locked="0"/>
    </xf>
    <xf numFmtId="0" fontId="0" fillId="0" borderId="29" xfId="0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 applyProtection="1">
      <alignment horizontal="center" vertical="center"/>
      <protection locked="0"/>
    </xf>
    <xf numFmtId="0" fontId="13" fillId="0" borderId="5" xfId="1" applyFont="1" applyFill="1" applyBorder="1" applyAlignment="1" applyProtection="1">
      <alignment horizontal="center" vertical="center" wrapText="1"/>
      <protection locked="0"/>
    </xf>
    <xf numFmtId="0" fontId="13" fillId="0" borderId="14" xfId="1" applyFont="1" applyFill="1" applyBorder="1" applyAlignment="1" applyProtection="1">
      <alignment horizontal="center" vertical="center" wrapText="1"/>
      <protection locked="0"/>
    </xf>
    <xf numFmtId="0" fontId="13" fillId="0" borderId="6" xfId="1" applyFont="1" applyFill="1" applyBorder="1" applyAlignment="1" applyProtection="1">
      <alignment horizontal="center" vertical="center" wrapText="1"/>
      <protection locked="0"/>
    </xf>
    <xf numFmtId="0" fontId="5" fillId="0" borderId="3" xfId="1" applyFont="1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5" fillId="0" borderId="20" xfId="1" applyFont="1" applyBorder="1" applyAlignment="1" applyProtection="1">
      <alignment vertical="center" wrapText="1"/>
    </xf>
    <xf numFmtId="0" fontId="5" fillId="0" borderId="5" xfId="1" applyFont="1" applyBorder="1" applyAlignment="1" applyProtection="1">
      <alignment vertical="center" wrapText="1"/>
    </xf>
    <xf numFmtId="0" fontId="7" fillId="0" borderId="7" xfId="0" applyFont="1" applyBorder="1" applyAlignment="1" applyProtection="1">
      <alignment vertical="center" wrapText="1"/>
    </xf>
    <xf numFmtId="0" fontId="4" fillId="2" borderId="2" xfId="1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vertical="center" wrapText="1"/>
    </xf>
    <xf numFmtId="0" fontId="5" fillId="0" borderId="3" xfId="1" applyFont="1" applyBorder="1" applyAlignment="1" applyProtection="1">
      <alignment horizontal="left" vertical="center" wrapText="1"/>
    </xf>
    <xf numFmtId="0" fontId="5" fillId="0" borderId="5" xfId="1" applyFont="1" applyBorder="1" applyAlignment="1" applyProtection="1">
      <alignment horizontal="left" vertical="center" wrapText="1"/>
    </xf>
    <xf numFmtId="0" fontId="5" fillId="0" borderId="7" xfId="1" applyFont="1" applyBorder="1" applyAlignment="1" applyProtection="1">
      <alignment horizontal="left" vertical="center" wrapText="1"/>
    </xf>
    <xf numFmtId="0" fontId="5" fillId="0" borderId="20" xfId="1" applyFont="1" applyBorder="1" applyAlignment="1" applyProtection="1">
      <alignment horizontal="left" vertical="center" wrapText="1"/>
    </xf>
    <xf numFmtId="0" fontId="0" fillId="0" borderId="5" xfId="0" applyBorder="1" applyAlignment="1" applyProtection="1">
      <alignment vertical="center" wrapText="1"/>
    </xf>
    <xf numFmtId="0" fontId="7" fillId="0" borderId="5" xfId="0" applyFont="1" applyBorder="1" applyAlignment="1" applyProtection="1">
      <alignment vertical="center" wrapText="1"/>
    </xf>
    <xf numFmtId="0" fontId="7" fillId="0" borderId="9" xfId="0" applyFont="1" applyBorder="1" applyAlignment="1" applyProtection="1">
      <alignment vertical="center" wrapText="1"/>
    </xf>
    <xf numFmtId="0" fontId="5" fillId="0" borderId="9" xfId="1" applyFont="1" applyBorder="1" applyAlignment="1" applyProtection="1">
      <alignment vertical="center" wrapText="1"/>
    </xf>
    <xf numFmtId="0" fontId="8" fillId="4" borderId="49" xfId="0" applyFont="1" applyFill="1" applyBorder="1" applyAlignment="1" applyProtection="1">
      <alignment horizontal="center" vertical="center"/>
    </xf>
    <xf numFmtId="10" fontId="0" fillId="0" borderId="5" xfId="0" applyNumberFormat="1" applyBorder="1" applyAlignment="1" applyProtection="1">
      <alignment horizontal="center" vertical="center"/>
    </xf>
    <xf numFmtId="10" fontId="0" fillId="0" borderId="3" xfId="0" applyNumberFormat="1" applyBorder="1" applyAlignment="1" applyProtection="1">
      <alignment horizontal="center" vertical="center"/>
    </xf>
    <xf numFmtId="10" fontId="0" fillId="0" borderId="7" xfId="0" applyNumberFormat="1" applyBorder="1" applyAlignment="1" applyProtection="1">
      <alignment horizontal="center" vertical="center"/>
    </xf>
    <xf numFmtId="2" fontId="0" fillId="0" borderId="44" xfId="0" applyNumberFormat="1" applyFill="1" applyBorder="1" applyAlignment="1" applyProtection="1">
      <alignment horizontal="center" vertical="center"/>
    </xf>
    <xf numFmtId="2" fontId="0" fillId="0" borderId="45" xfId="0" applyNumberFormat="1" applyFill="1" applyBorder="1" applyAlignment="1" applyProtection="1">
      <alignment horizontal="center" vertical="center"/>
    </xf>
    <xf numFmtId="2" fontId="0" fillId="0" borderId="46" xfId="0" applyNumberFormat="1" applyFill="1" applyBorder="1" applyAlignment="1" applyProtection="1">
      <alignment horizontal="center" vertical="center"/>
    </xf>
    <xf numFmtId="2" fontId="0" fillId="4" borderId="3" xfId="0" applyNumberFormat="1" applyFill="1" applyBorder="1" applyAlignment="1" applyProtection="1">
      <alignment horizontal="center" vertical="center"/>
    </xf>
    <xf numFmtId="2" fontId="0" fillId="4" borderId="5" xfId="0" applyNumberFormat="1" applyFill="1" applyBorder="1" applyAlignment="1" applyProtection="1">
      <alignment horizontal="center" vertical="center"/>
    </xf>
    <xf numFmtId="2" fontId="0" fillId="4" borderId="7" xfId="0" applyNumberFormat="1" applyFill="1" applyBorder="1" applyAlignment="1" applyProtection="1">
      <alignment horizontal="center" vertical="center"/>
    </xf>
    <xf numFmtId="2" fontId="0" fillId="4" borderId="28" xfId="0" applyNumberFormat="1" applyFill="1" applyBorder="1" applyAlignment="1" applyProtection="1">
      <alignment horizontal="center" vertical="center"/>
    </xf>
    <xf numFmtId="2" fontId="0" fillId="4" borderId="14" xfId="0" applyNumberFormat="1" applyFill="1" applyBorder="1" applyAlignment="1" applyProtection="1">
      <alignment horizontal="center" vertical="center"/>
    </xf>
    <xf numFmtId="2" fontId="0" fillId="4" borderId="29" xfId="0" applyNumberFormat="1" applyFill="1" applyBorder="1" applyAlignment="1" applyProtection="1">
      <alignment horizontal="center" vertical="center"/>
    </xf>
    <xf numFmtId="2" fontId="0" fillId="4" borderId="15" xfId="0" applyNumberFormat="1" applyFill="1" applyBorder="1" applyAlignment="1" applyProtection="1">
      <alignment horizontal="center" vertical="center"/>
    </xf>
    <xf numFmtId="2" fontId="0" fillId="4" borderId="16" xfId="0" applyNumberFormat="1" applyFill="1" applyBorder="1" applyAlignment="1" applyProtection="1">
      <alignment horizontal="center" vertical="center"/>
    </xf>
    <xf numFmtId="2" fontId="0" fillId="4" borderId="17" xfId="0" applyNumberFormat="1" applyFill="1" applyBorder="1" applyAlignment="1" applyProtection="1">
      <alignment horizontal="center" vertical="center"/>
    </xf>
    <xf numFmtId="2" fontId="6" fillId="7" borderId="0" xfId="1" applyNumberFormat="1" applyFont="1" applyFill="1" applyBorder="1" applyAlignment="1" applyProtection="1">
      <alignment horizontal="center" vertical="center" wrapText="1"/>
    </xf>
    <xf numFmtId="0" fontId="0" fillId="7" borderId="0" xfId="0" applyFill="1" applyBorder="1" applyAlignment="1" applyProtection="1">
      <alignment horizontal="center" vertical="center" wrapText="1"/>
    </xf>
    <xf numFmtId="2" fontId="6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2" fontId="6" fillId="0" borderId="28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2" fontId="6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10" fontId="0" fillId="0" borderId="4" xfId="0" applyNumberFormat="1" applyBorder="1" applyAlignment="1" applyProtection="1">
      <alignment horizontal="center" vertical="center"/>
    </xf>
    <xf numFmtId="10" fontId="0" fillId="0" borderId="6" xfId="0" applyNumberFormat="1" applyBorder="1" applyAlignment="1" applyProtection="1"/>
    <xf numFmtId="10" fontId="0" fillId="0" borderId="8" xfId="0" applyNumberFormat="1" applyBorder="1" applyAlignment="1" applyProtection="1"/>
    <xf numFmtId="0" fontId="0" fillId="4" borderId="28" xfId="0" applyFill="1" applyBorder="1" applyAlignment="1" applyProtection="1">
      <alignment horizontal="center" vertical="center"/>
    </xf>
    <xf numFmtId="0" fontId="0" fillId="4" borderId="14" xfId="0" applyFill="1" applyBorder="1" applyAlignment="1" applyProtection="1"/>
    <xf numFmtId="0" fontId="0" fillId="4" borderId="29" xfId="0" applyFill="1" applyBorder="1" applyAlignment="1" applyProtection="1"/>
    <xf numFmtId="0" fontId="4" fillId="2" borderId="28" xfId="1" applyFont="1" applyFill="1" applyBorder="1" applyAlignment="1" applyProtection="1">
      <alignment horizontal="left" vertical="center" wrapText="1"/>
    </xf>
    <xf numFmtId="0" fontId="0" fillId="0" borderId="14" xfId="0" applyBorder="1" applyAlignment="1" applyProtection="1"/>
    <xf numFmtId="0" fontId="0" fillId="0" borderId="32" xfId="0" applyBorder="1" applyAlignment="1" applyProtection="1"/>
    <xf numFmtId="0" fontId="0" fillId="4" borderId="14" xfId="0" applyFill="1" applyBorder="1" applyAlignment="1" applyProtection="1">
      <alignment horizontal="center" vertical="center"/>
    </xf>
    <xf numFmtId="0" fontId="0" fillId="4" borderId="29" xfId="0" applyFill="1" applyBorder="1" applyAlignment="1" applyProtection="1">
      <alignment horizontal="center" vertical="center"/>
    </xf>
    <xf numFmtId="10" fontId="0" fillId="0" borderId="6" xfId="0" applyNumberFormat="1" applyBorder="1" applyAlignment="1" applyProtection="1">
      <alignment horizontal="center" vertical="center"/>
    </xf>
    <xf numFmtId="10" fontId="0" fillId="0" borderId="8" xfId="0" applyNumberFormat="1" applyBorder="1" applyAlignment="1" applyProtection="1">
      <alignment horizontal="center" vertical="center"/>
    </xf>
    <xf numFmtId="0" fontId="4" fillId="2" borderId="30" xfId="1" applyFont="1" applyFill="1" applyBorder="1" applyAlignment="1" applyProtection="1">
      <alignment horizontal="left" vertical="center" wrapText="1"/>
    </xf>
    <xf numFmtId="0" fontId="0" fillId="0" borderId="49" xfId="0" applyBorder="1" applyAlignment="1" applyProtection="1"/>
    <xf numFmtId="0" fontId="0" fillId="0" borderId="50" xfId="0" applyBorder="1" applyAlignment="1" applyProtection="1"/>
    <xf numFmtId="0" fontId="4" fillId="2" borderId="3" xfId="1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9" xfId="0" applyBorder="1" applyAlignment="1" applyProtection="1"/>
    <xf numFmtId="0" fontId="8" fillId="4" borderId="31" xfId="0" applyFont="1" applyFill="1" applyBorder="1" applyAlignment="1" applyProtection="1">
      <alignment horizontal="center" vertical="center"/>
    </xf>
    <xf numFmtId="0" fontId="8" fillId="4" borderId="30" xfId="0" applyFont="1" applyFill="1" applyBorder="1" applyAlignment="1" applyProtection="1">
      <alignment horizontal="center" vertical="center"/>
    </xf>
    <xf numFmtId="0" fontId="4" fillId="2" borderId="4" xfId="1" applyFont="1" applyFill="1" applyBorder="1" applyAlignment="1" applyProtection="1">
      <alignment horizontal="left" vertical="center" wrapText="1"/>
    </xf>
    <xf numFmtId="0" fontId="0" fillId="0" borderId="6" xfId="0" applyBorder="1" applyAlignment="1" applyProtection="1"/>
    <xf numFmtId="0" fontId="0" fillId="0" borderId="10" xfId="0" applyBorder="1" applyAlignment="1" applyProtection="1"/>
    <xf numFmtId="0" fontId="0" fillId="0" borderId="6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2" fontId="10" fillId="4" borderId="28" xfId="0" applyNumberFormat="1" applyFont="1" applyFill="1" applyBorder="1" applyAlignment="1" applyProtection="1">
      <alignment horizontal="center" vertical="center"/>
    </xf>
    <xf numFmtId="2" fontId="10" fillId="4" borderId="14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2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14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164" fontId="12" fillId="0" borderId="44" xfId="0" applyNumberFormat="1" applyFont="1" applyBorder="1" applyAlignment="1" applyProtection="1">
      <alignment horizontal="center" vertical="center" wrapText="1"/>
    </xf>
    <xf numFmtId="0" fontId="0" fillId="0" borderId="45" xfId="0" applyBorder="1" applyAlignment="1" applyProtection="1">
      <alignment horizontal="center" vertical="center" wrapText="1"/>
    </xf>
    <xf numFmtId="0" fontId="0" fillId="0" borderId="46" xfId="0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29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center" vertical="center"/>
    </xf>
    <xf numFmtId="0" fontId="19" fillId="6" borderId="28" xfId="0" applyFont="1" applyFill="1" applyBorder="1" applyAlignment="1" applyProtection="1">
      <alignment horizontal="center" vertical="center"/>
    </xf>
    <xf numFmtId="0" fontId="0" fillId="6" borderId="28" xfId="0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 vertical="center"/>
    </xf>
    <xf numFmtId="0" fontId="19" fillId="0" borderId="14" xfId="0" applyFon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14" xfId="0" applyFont="1" applyBorder="1" applyAlignment="1" applyProtection="1">
      <alignment horizontal="center" vertical="center" wrapText="1"/>
      <protection locked="0"/>
    </xf>
    <xf numFmtId="0" fontId="0" fillId="0" borderId="7" xfId="0" applyFont="1" applyFill="1" applyBorder="1" applyAlignment="1" applyProtection="1">
      <alignment horizontal="center" vertical="center" wrapText="1"/>
      <protection locked="0"/>
    </xf>
    <xf numFmtId="0" fontId="0" fillId="0" borderId="29" xfId="0" applyFont="1" applyFill="1" applyBorder="1" applyAlignment="1" applyProtection="1">
      <alignment horizontal="center" vertical="center" wrapText="1"/>
      <protection locked="0"/>
    </xf>
    <xf numFmtId="0" fontId="19" fillId="6" borderId="3" xfId="0" applyFont="1" applyFill="1" applyBorder="1" applyAlignment="1" applyProtection="1">
      <alignment horizontal="center" vertical="center" wrapText="1"/>
    </xf>
    <xf numFmtId="0" fontId="19" fillId="6" borderId="28" xfId="0" applyFont="1" applyFill="1" applyBorder="1" applyAlignment="1" applyProtection="1">
      <alignment horizontal="center" vertical="center" wrapText="1"/>
    </xf>
    <xf numFmtId="0" fontId="21" fillId="0" borderId="31" xfId="0" applyFont="1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0" fontId="0" fillId="0" borderId="42" xfId="0" applyBorder="1" applyAlignment="1" applyProtection="1">
      <alignment vertical="top" wrapText="1"/>
      <protection locked="0"/>
    </xf>
    <xf numFmtId="0" fontId="19" fillId="5" borderId="30" xfId="0" applyFont="1" applyFill="1" applyBorder="1" applyAlignment="1" applyProtection="1">
      <alignment horizontal="center" vertical="center"/>
    </xf>
    <xf numFmtId="0" fontId="19" fillId="5" borderId="39" xfId="0" applyFont="1" applyFill="1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164" fontId="18" fillId="0" borderId="37" xfId="0" applyNumberFormat="1" applyFont="1" applyBorder="1" applyAlignment="1" applyProtection="1">
      <alignment horizontal="center" vertical="center"/>
      <protection locked="0"/>
    </xf>
    <xf numFmtId="0" fontId="18" fillId="0" borderId="38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9" fontId="22" fillId="0" borderId="0" xfId="0" applyNumberFormat="1" applyFont="1" applyBorder="1" applyAlignment="1" applyProtection="1">
      <alignment horizontal="center" vertical="center"/>
    </xf>
    <xf numFmtId="164" fontId="18" fillId="0" borderId="36" xfId="0" applyNumberFormat="1" applyFont="1" applyFill="1" applyBorder="1" applyAlignment="1" applyProtection="1">
      <alignment horizontal="center" vertical="center"/>
    </xf>
    <xf numFmtId="0" fontId="16" fillId="0" borderId="36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45" xfId="0" applyFill="1" applyBorder="1" applyAlignment="1" applyProtection="1"/>
    <xf numFmtId="0" fontId="0" fillId="0" borderId="46" xfId="0" applyFill="1" applyBorder="1" applyAlignment="1" applyProtection="1"/>
    <xf numFmtId="0" fontId="0" fillId="0" borderId="29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0" borderId="45" xfId="0" applyFill="1" applyBorder="1" applyAlignment="1" applyProtection="1">
      <alignment horizontal="center" vertical="center"/>
    </xf>
    <xf numFmtId="0" fontId="0" fillId="0" borderId="46" xfId="0" applyFill="1" applyBorder="1" applyAlignment="1" applyProtection="1">
      <alignment horizontal="center" vertical="center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5" fillId="0" borderId="7" xfId="1" applyFont="1" applyBorder="1" applyAlignment="1" applyProtection="1">
      <alignment vertical="center" wrapText="1"/>
    </xf>
    <xf numFmtId="10" fontId="8" fillId="0" borderId="5" xfId="0" applyNumberFormat="1" applyFont="1" applyBorder="1" applyAlignment="1" applyProtection="1">
      <alignment horizontal="center" vertical="center"/>
    </xf>
    <xf numFmtId="10" fontId="8" fillId="0" borderId="7" xfId="0" applyNumberFormat="1" applyFont="1" applyBorder="1" applyAlignment="1" applyProtection="1"/>
    <xf numFmtId="10" fontId="8" fillId="0" borderId="4" xfId="0" applyNumberFormat="1" applyFont="1" applyBorder="1" applyAlignment="1" applyProtection="1">
      <alignment horizontal="center" vertical="center"/>
    </xf>
    <xf numFmtId="10" fontId="8" fillId="0" borderId="6" xfId="0" applyNumberFormat="1" applyFont="1" applyBorder="1" applyAlignment="1" applyProtection="1">
      <alignment horizontal="center" vertical="center"/>
    </xf>
    <xf numFmtId="10" fontId="8" fillId="0" borderId="8" xfId="0" applyNumberFormat="1" applyFont="1" applyBorder="1" applyAlignment="1" applyProtection="1">
      <alignment horizontal="center" vertical="center"/>
    </xf>
    <xf numFmtId="10" fontId="8" fillId="0" borderId="6" xfId="0" applyNumberFormat="1" applyFont="1" applyBorder="1" applyAlignment="1" applyProtection="1"/>
    <xf numFmtId="10" fontId="8" fillId="0" borderId="8" xfId="0" applyNumberFormat="1" applyFont="1" applyBorder="1" applyAlignment="1" applyProtection="1"/>
    <xf numFmtId="10" fontId="8" fillId="0" borderId="6" xfId="0" applyNumberFormat="1" applyFont="1" applyBorder="1" applyAlignment="1" applyProtection="1">
      <alignment horizontal="center"/>
    </xf>
    <xf numFmtId="10" fontId="8" fillId="0" borderId="8" xfId="0" applyNumberFormat="1" applyFont="1" applyBorder="1" applyAlignment="1" applyProtection="1">
      <alignment horizontal="center"/>
    </xf>
    <xf numFmtId="0" fontId="8" fillId="4" borderId="49" xfId="0" applyFont="1" applyFill="1" applyBorder="1" applyAlignment="1" applyProtection="1"/>
    <xf numFmtId="0" fontId="8" fillId="4" borderId="31" xfId="0" applyFont="1" applyFill="1" applyBorder="1" applyAlignment="1" applyProtection="1"/>
    <xf numFmtId="0" fontId="8" fillId="4" borderId="28" xfId="0" applyFont="1" applyFill="1" applyBorder="1" applyAlignment="1" applyProtection="1">
      <alignment horizontal="center" vertical="center"/>
    </xf>
    <xf numFmtId="0" fontId="8" fillId="4" borderId="14" xfId="0" applyFont="1" applyFill="1" applyBorder="1" applyAlignment="1" applyProtection="1">
      <alignment horizontal="center" vertical="center"/>
    </xf>
    <xf numFmtId="0" fontId="8" fillId="4" borderId="29" xfId="0" applyFont="1" applyFill="1" applyBorder="1" applyAlignment="1" applyProtection="1">
      <alignment horizontal="center" vertical="center"/>
    </xf>
    <xf numFmtId="10" fontId="8" fillId="0" borderId="3" xfId="0" applyNumberFormat="1" applyFont="1" applyBorder="1" applyAlignment="1" applyProtection="1">
      <alignment horizontal="center" vertical="center"/>
    </xf>
    <xf numFmtId="0" fontId="8" fillId="4" borderId="14" xfId="0" applyFont="1" applyFill="1" applyBorder="1" applyAlignment="1" applyProtection="1">
      <alignment horizontal="center"/>
    </xf>
    <xf numFmtId="0" fontId="8" fillId="4" borderId="29" xfId="0" applyFont="1" applyFill="1" applyBorder="1" applyAlignment="1" applyProtection="1">
      <alignment horizontal="center"/>
    </xf>
    <xf numFmtId="10" fontId="8" fillId="0" borderId="5" xfId="0" applyNumberFormat="1" applyFont="1" applyBorder="1" applyAlignment="1" applyProtection="1"/>
    <xf numFmtId="0" fontId="8" fillId="4" borderId="14" xfId="0" applyFont="1" applyFill="1" applyBorder="1" applyAlignment="1" applyProtection="1"/>
    <xf numFmtId="0" fontId="8" fillId="4" borderId="29" xfId="0" applyFont="1" applyFill="1" applyBorder="1" applyAlignment="1" applyProtection="1"/>
    <xf numFmtId="0" fontId="8" fillId="4" borderId="31" xfId="0" applyFont="1" applyFill="1" applyBorder="1" applyAlignment="1" applyProtection="1">
      <alignment horizontal="center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0" fillId="0" borderId="14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7" borderId="0" xfId="0" applyFont="1" applyFill="1" applyBorder="1" applyAlignment="1" applyProtection="1">
      <alignment horizontal="center" vertical="center"/>
    </xf>
    <xf numFmtId="0" fontId="0" fillId="7" borderId="0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 applyProtection="1">
      <alignment horizontal="center" vertical="center"/>
      <protection locked="0"/>
    </xf>
    <xf numFmtId="0" fontId="8" fillId="0" borderId="28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0" fillId="0" borderId="28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29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vertical="center" wrapText="1"/>
    </xf>
    <xf numFmtId="0" fontId="0" fillId="0" borderId="46" xfId="0" applyBorder="1" applyAlignment="1" applyProtection="1">
      <alignment vertical="center" wrapText="1"/>
    </xf>
    <xf numFmtId="0" fontId="5" fillId="0" borderId="22" xfId="1" applyFont="1" applyFill="1" applyBorder="1" applyAlignment="1" applyProtection="1">
      <alignment vertical="center" wrapText="1"/>
    </xf>
    <xf numFmtId="0" fontId="5" fillId="0" borderId="11" xfId="1" applyFont="1" applyFill="1" applyBorder="1" applyAlignment="1" applyProtection="1">
      <alignment vertical="center" wrapText="1"/>
    </xf>
    <xf numFmtId="0" fontId="7" fillId="0" borderId="11" xfId="0" applyFont="1" applyFill="1" applyBorder="1" applyAlignment="1" applyProtection="1">
      <alignment vertical="center" wrapText="1"/>
    </xf>
    <xf numFmtId="10" fontId="13" fillId="0" borderId="5" xfId="1" applyNumberFormat="1" applyFont="1" applyFill="1" applyBorder="1" applyAlignment="1" applyProtection="1">
      <alignment horizontal="center" vertical="center" wrapText="1"/>
    </xf>
    <xf numFmtId="10" fontId="0" fillId="0" borderId="5" xfId="0" applyNumberFormat="1" applyFill="1" applyBorder="1" applyAlignment="1" applyProtection="1">
      <alignment horizontal="center" vertical="center" wrapText="1"/>
    </xf>
    <xf numFmtId="10" fontId="0" fillId="0" borderId="7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vertical="center" wrapText="1"/>
    </xf>
    <xf numFmtId="2" fontId="0" fillId="0" borderId="30" xfId="0" applyNumberFormat="1" applyFill="1" applyBorder="1" applyAlignment="1" applyProtection="1">
      <alignment horizontal="center" vertical="center"/>
    </xf>
    <xf numFmtId="2" fontId="0" fillId="0" borderId="49" xfId="0" applyNumberFormat="1" applyFill="1" applyBorder="1" applyAlignment="1" applyProtection="1">
      <alignment horizontal="center" vertical="center"/>
    </xf>
    <xf numFmtId="0" fontId="0" fillId="0" borderId="49" xfId="0" applyFill="1" applyBorder="1" applyAlignment="1" applyProtection="1"/>
    <xf numFmtId="0" fontId="0" fillId="0" borderId="31" xfId="0" applyFill="1" applyBorder="1" applyAlignment="1" applyProtection="1"/>
    <xf numFmtId="2" fontId="0" fillId="0" borderId="31" xfId="0" applyNumberFormat="1" applyFill="1" applyBorder="1" applyAlignment="1" applyProtection="1">
      <alignment horizontal="center" vertical="center"/>
    </xf>
    <xf numFmtId="2" fontId="13" fillId="4" borderId="3" xfId="1" applyNumberFormat="1" applyFont="1" applyFill="1" applyBorder="1" applyAlignment="1" applyProtection="1">
      <alignment horizontal="center" vertical="center" wrapText="1"/>
    </xf>
    <xf numFmtId="2" fontId="0" fillId="0" borderId="5" xfId="0" applyNumberFormat="1" applyBorder="1" applyAlignment="1" applyProtection="1">
      <alignment horizontal="center" vertical="center" wrapText="1"/>
    </xf>
    <xf numFmtId="2" fontId="13" fillId="4" borderId="5" xfId="1" applyNumberFormat="1" applyFont="1" applyFill="1" applyBorder="1" applyAlignment="1" applyProtection="1">
      <alignment horizontal="center" vertical="center" wrapText="1"/>
    </xf>
    <xf numFmtId="2" fontId="0" fillId="0" borderId="7" xfId="0" applyNumberFormat="1" applyBorder="1" applyAlignment="1" applyProtection="1">
      <alignment horizontal="center" vertical="center" wrapText="1"/>
    </xf>
    <xf numFmtId="2" fontId="13" fillId="4" borderId="14" xfId="1" applyNumberFormat="1" applyFont="1" applyFill="1" applyBorder="1" applyAlignment="1" applyProtection="1">
      <alignment horizontal="center" vertical="center" wrapText="1"/>
    </xf>
    <xf numFmtId="2" fontId="0" fillId="4" borderId="29" xfId="0" applyNumberFormat="1" applyFill="1" applyBorder="1" applyAlignment="1" applyProtection="1">
      <alignment horizontal="center" vertical="center" wrapText="1"/>
    </xf>
    <xf numFmtId="0" fontId="0" fillId="4" borderId="49" xfId="0" applyFill="1" applyBorder="1" applyAlignment="1" applyProtection="1">
      <alignment horizontal="center" vertical="center"/>
    </xf>
    <xf numFmtId="0" fontId="13" fillId="4" borderId="49" xfId="1" applyFont="1" applyFill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0" fillId="0" borderId="49" xfId="0" applyBorder="1" applyAlignment="1" applyProtection="1">
      <alignment horizontal="center" vertical="center" wrapText="1"/>
    </xf>
    <xf numFmtId="0" fontId="13" fillId="4" borderId="30" xfId="1" applyFont="1" applyFill="1" applyBorder="1" applyAlignment="1" applyProtection="1">
      <alignment horizontal="center" vertical="center" wrapText="1"/>
    </xf>
    <xf numFmtId="0" fontId="0" fillId="7" borderId="0" xfId="0" applyFill="1" applyBorder="1" applyAlignment="1" applyProtection="1">
      <alignment horizontal="center" vertical="center"/>
    </xf>
    <xf numFmtId="0" fontId="13" fillId="7" borderId="0" xfId="1" applyFont="1" applyFill="1" applyBorder="1" applyAlignment="1" applyProtection="1">
      <alignment horizontal="center" vertical="center" wrapText="1"/>
    </xf>
    <xf numFmtId="0" fontId="13" fillId="0" borderId="5" xfId="1" applyFont="1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  <protection locked="0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left" vertical="center" wrapText="1"/>
    </xf>
    <xf numFmtId="0" fontId="5" fillId="0" borderId="11" xfId="1" applyFont="1" applyBorder="1" applyAlignment="1" applyProtection="1">
      <alignment vertical="center" wrapText="1"/>
    </xf>
    <xf numFmtId="0" fontId="5" fillId="0" borderId="12" xfId="1" applyFont="1" applyBorder="1" applyAlignment="1" applyProtection="1">
      <alignment vertical="center" wrapText="1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4" borderId="30" xfId="0" applyFill="1" applyBorder="1" applyAlignment="1" applyProtection="1">
      <alignment horizontal="center" vertical="center"/>
    </xf>
    <xf numFmtId="164" fontId="12" fillId="0" borderId="44" xfId="0" applyNumberFormat="1" applyFont="1" applyBorder="1" applyAlignment="1" applyProtection="1">
      <alignment horizontal="center" vertical="center"/>
    </xf>
    <xf numFmtId="0" fontId="0" fillId="0" borderId="45" xfId="0" applyBorder="1" applyAlignment="1" applyProtection="1">
      <alignment vertical="center"/>
    </xf>
    <xf numFmtId="0" fontId="0" fillId="0" borderId="46" xfId="0" applyBorder="1" applyAlignment="1" applyProtection="1">
      <alignment vertical="center"/>
    </xf>
    <xf numFmtId="0" fontId="13" fillId="0" borderId="14" xfId="1" applyFont="1" applyFill="1" applyBorder="1" applyAlignment="1" applyProtection="1">
      <alignment horizontal="center" vertical="center" wrapText="1"/>
      <protection locked="0"/>
    </xf>
    <xf numFmtId="0" fontId="0" fillId="0" borderId="14" xfId="0" applyFill="1" applyBorder="1" applyAlignment="1" applyProtection="1">
      <alignment horizontal="center" vertical="center" wrapText="1"/>
      <protection locked="0"/>
    </xf>
    <xf numFmtId="0" fontId="0" fillId="0" borderId="29" xfId="0" applyFill="1" applyBorder="1" applyAlignment="1" applyProtection="1">
      <alignment horizontal="center" vertical="center" wrapText="1"/>
      <protection locked="0"/>
    </xf>
    <xf numFmtId="0" fontId="13" fillId="0" borderId="6" xfId="1" applyFont="1" applyFill="1" applyBorder="1" applyAlignment="1" applyProtection="1">
      <alignment horizontal="center" vertical="center" wrapText="1"/>
      <protection locked="0"/>
    </xf>
    <xf numFmtId="0" fontId="0" fillId="0" borderId="6" xfId="0" applyFill="1" applyBorder="1" applyAlignment="1" applyProtection="1">
      <alignment horizontal="center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0" borderId="28" xfId="0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abSelected="1" view="pageBreakPreview" zoomScale="60" zoomScaleNormal="85" workbookViewId="0">
      <selection activeCell="B3" sqref="B3"/>
    </sheetView>
  </sheetViews>
  <sheetFormatPr baseColWidth="10" defaultColWidth="10.7109375" defaultRowHeight="15" x14ac:dyDescent="0.25"/>
  <cols>
    <col min="1" max="1" width="46.42578125" style="84" customWidth="1"/>
    <col min="2" max="2" width="121.85546875" style="84" customWidth="1"/>
    <col min="3" max="8" width="6.5703125" style="84" customWidth="1"/>
    <col min="9" max="9" width="6.5703125" style="109" customWidth="1"/>
    <col min="10" max="10" width="12" style="84" customWidth="1"/>
    <col min="11" max="12" width="12.28515625" style="84" customWidth="1"/>
    <col min="13" max="13" width="13.28515625" style="84" customWidth="1"/>
    <col min="14" max="14" width="10.7109375" style="85"/>
    <col min="15" max="15" width="10.7109375" style="84" customWidth="1"/>
    <col min="16" max="16" width="11.85546875" style="84" customWidth="1"/>
    <col min="17" max="17" width="10.7109375" style="84" customWidth="1"/>
    <col min="18" max="18" width="10.7109375" style="84"/>
    <col min="19" max="19" width="14.7109375" style="84" customWidth="1"/>
    <col min="20" max="16384" width="10.7109375" style="84"/>
  </cols>
  <sheetData>
    <row r="1" spans="1:19" ht="19.5" x14ac:dyDescent="0.25">
      <c r="A1" s="1" t="s">
        <v>34</v>
      </c>
      <c r="B1" s="2" t="s">
        <v>35</v>
      </c>
      <c r="C1" s="213" t="s">
        <v>126</v>
      </c>
      <c r="D1" s="214"/>
      <c r="E1" s="214"/>
      <c r="F1" s="214"/>
      <c r="G1" s="215"/>
      <c r="H1" s="83"/>
      <c r="I1" s="31"/>
    </row>
    <row r="2" spans="1:19" ht="15.75" thickBot="1" x14ac:dyDescent="0.3">
      <c r="A2" s="3" t="s">
        <v>2</v>
      </c>
      <c r="B2" s="4"/>
      <c r="C2" s="216" t="s">
        <v>127</v>
      </c>
      <c r="D2" s="217"/>
      <c r="E2" s="220"/>
      <c r="F2" s="220"/>
      <c r="G2" s="221"/>
      <c r="H2" s="86"/>
      <c r="I2" s="87"/>
    </row>
    <row r="3" spans="1:19" ht="14.25" customHeight="1" thickBot="1" x14ac:dyDescent="0.3">
      <c r="A3" s="3" t="s">
        <v>3</v>
      </c>
      <c r="B3" s="4"/>
      <c r="C3" s="218" t="s">
        <v>128</v>
      </c>
      <c r="D3" s="219"/>
      <c r="E3" s="222"/>
      <c r="F3" s="222"/>
      <c r="G3" s="223"/>
      <c r="H3" s="86"/>
      <c r="I3" s="87"/>
      <c r="J3" s="188" t="s">
        <v>124</v>
      </c>
      <c r="K3" s="191" t="s">
        <v>116</v>
      </c>
      <c r="L3" s="181" t="s">
        <v>125</v>
      </c>
      <c r="M3" s="196" t="s">
        <v>113</v>
      </c>
    </row>
    <row r="4" spans="1:19" ht="14.65" customHeight="1" thickBot="1" x14ac:dyDescent="0.3">
      <c r="A4" s="14" t="s">
        <v>4</v>
      </c>
      <c r="B4" s="5"/>
      <c r="C4" s="88"/>
      <c r="D4" s="88"/>
      <c r="E4" s="88"/>
      <c r="F4" s="88"/>
      <c r="G4" s="88"/>
      <c r="H4" s="88"/>
      <c r="I4" s="89"/>
      <c r="J4" s="189"/>
      <c r="K4" s="192"/>
      <c r="L4" s="182"/>
      <c r="M4" s="197"/>
    </row>
    <row r="5" spans="1:19" ht="14.65" customHeight="1" thickBot="1" x14ac:dyDescent="0.3">
      <c r="A5" s="34" t="s">
        <v>5</v>
      </c>
      <c r="B5" s="35" t="s">
        <v>6</v>
      </c>
      <c r="C5" s="30"/>
      <c r="D5" s="30"/>
      <c r="E5" s="30"/>
      <c r="F5" s="30"/>
      <c r="G5" s="30"/>
      <c r="H5" s="30"/>
      <c r="I5" s="32"/>
      <c r="J5" s="189"/>
      <c r="K5" s="192"/>
      <c r="L5" s="182"/>
      <c r="M5" s="197"/>
    </row>
    <row r="6" spans="1:19" ht="30.75" thickBot="1" x14ac:dyDescent="0.3">
      <c r="A6" s="141" t="s">
        <v>36</v>
      </c>
      <c r="B6" s="142"/>
      <c r="C6" s="71"/>
      <c r="D6" s="68">
        <v>0</v>
      </c>
      <c r="E6" s="69">
        <v>1</v>
      </c>
      <c r="F6" s="69">
        <v>2</v>
      </c>
      <c r="G6" s="70">
        <v>3</v>
      </c>
      <c r="H6" s="33"/>
      <c r="I6" s="33"/>
      <c r="J6" s="190"/>
      <c r="K6" s="193"/>
      <c r="L6" s="183"/>
      <c r="M6" s="198"/>
      <c r="N6" s="90"/>
      <c r="O6" s="54" t="s">
        <v>118</v>
      </c>
      <c r="P6" s="55" t="s">
        <v>121</v>
      </c>
      <c r="Q6" s="77" t="s">
        <v>119</v>
      </c>
      <c r="R6" s="54" t="s">
        <v>122</v>
      </c>
      <c r="S6" s="56" t="s">
        <v>120</v>
      </c>
    </row>
    <row r="7" spans="1:19" x14ac:dyDescent="0.25">
      <c r="A7" s="143" t="s">
        <v>37</v>
      </c>
      <c r="B7" s="7" t="s">
        <v>38</v>
      </c>
      <c r="C7" s="167"/>
      <c r="D7" s="169"/>
      <c r="E7" s="171"/>
      <c r="F7" s="171" t="s">
        <v>117</v>
      </c>
      <c r="G7" s="173"/>
      <c r="H7" s="203" t="str">
        <f>IF(COUNTA(D7:G9)&gt;1,"◄",(IF(COUNTA(D7:G9)=0,"!","")))</f>
        <v/>
      </c>
      <c r="I7" s="224">
        <f>COUNTA(D7:G9)</f>
        <v>1</v>
      </c>
      <c r="J7" s="195">
        <v>1</v>
      </c>
      <c r="K7" s="153">
        <f>J7/SUM($J$7:$J$19)</f>
        <v>0.14285714285714285</v>
      </c>
      <c r="L7" s="178">
        <v>4</v>
      </c>
      <c r="M7" s="175">
        <f>L7/SUM($L$7:$L$35)</f>
        <v>0.2</v>
      </c>
      <c r="O7" s="158">
        <f>IF(G7&lt;&gt;"",1,IF(F7&lt;&gt;"",2/3,IF(E7&lt;&gt;"",1/3,0)))*J7</f>
        <v>0.66666666666666663</v>
      </c>
      <c r="P7" s="201">
        <f>O7*$L$7*20/(L7+L21+L29)</f>
        <v>2.6666666666666665</v>
      </c>
      <c r="Q7" s="164">
        <f>SUM(P7:P19)/SUM(J7:J19)</f>
        <v>0.95238095238095233</v>
      </c>
      <c r="R7" s="155" t="str">
        <f>ROUND(SUM(P7:P19)/SUM(J7:J19),2) &amp; " / " &amp; ROUND(20*M7,2)</f>
        <v>0,95 / 4</v>
      </c>
      <c r="S7" s="210" t="str">
        <f>ROUND((Q7+Q21+Q29),1) &amp;" / 20"</f>
        <v>13,2 / 20</v>
      </c>
    </row>
    <row r="8" spans="1:19" x14ac:dyDescent="0.25">
      <c r="A8" s="144"/>
      <c r="B8" s="8" t="s">
        <v>39</v>
      </c>
      <c r="C8" s="168"/>
      <c r="D8" s="170"/>
      <c r="E8" s="172"/>
      <c r="F8" s="172"/>
      <c r="G8" s="174"/>
      <c r="H8" s="204"/>
      <c r="I8" s="224"/>
      <c r="J8" s="151"/>
      <c r="K8" s="152"/>
      <c r="L8" s="184"/>
      <c r="M8" s="199"/>
      <c r="O8" s="159"/>
      <c r="P8" s="202"/>
      <c r="Q8" s="165"/>
      <c r="R8" s="156"/>
      <c r="S8" s="211"/>
    </row>
    <row r="9" spans="1:19" ht="15.75" thickBot="1" x14ac:dyDescent="0.3">
      <c r="A9" s="145"/>
      <c r="B9" s="9" t="s">
        <v>40</v>
      </c>
      <c r="C9" s="168"/>
      <c r="D9" s="170"/>
      <c r="E9" s="172"/>
      <c r="F9" s="172"/>
      <c r="G9" s="174"/>
      <c r="H9" s="204"/>
      <c r="I9" s="224"/>
      <c r="J9" s="151"/>
      <c r="K9" s="152"/>
      <c r="L9" s="184"/>
      <c r="M9" s="199"/>
      <c r="O9" s="159"/>
      <c r="P9" s="202"/>
      <c r="Q9" s="165"/>
      <c r="R9" s="156"/>
      <c r="S9" s="211"/>
    </row>
    <row r="10" spans="1:19" x14ac:dyDescent="0.25">
      <c r="A10" s="146" t="s">
        <v>41</v>
      </c>
      <c r="B10" s="15" t="s">
        <v>38</v>
      </c>
      <c r="C10" s="167"/>
      <c r="D10" s="205"/>
      <c r="E10" s="206" t="s">
        <v>117</v>
      </c>
      <c r="F10" s="206"/>
      <c r="G10" s="207"/>
      <c r="H10" s="203" t="str">
        <f>IF(COUNTA(D10:G12)&gt;1,"◄",(IF(COUNTA(D10:G12)=0,"!","")))</f>
        <v/>
      </c>
      <c r="I10" s="224">
        <f>COUNTA(D10:G12)</f>
        <v>1</v>
      </c>
      <c r="J10" s="151">
        <v>1</v>
      </c>
      <c r="K10" s="152">
        <f>J10/SUM($J$7:$J$19)</f>
        <v>0.14285714285714285</v>
      </c>
      <c r="L10" s="184"/>
      <c r="M10" s="199"/>
      <c r="O10" s="159">
        <f>IF(G10&lt;&gt;"",1,IF(F10&lt;&gt;"",2/3,IF(E10&lt;&gt;"",1/3,0)))*J10</f>
        <v>0.33333333333333331</v>
      </c>
      <c r="P10" s="202">
        <f>O10*$L$7*20/(L7+L21+L29)</f>
        <v>1.3333333333333333</v>
      </c>
      <c r="Q10" s="165"/>
      <c r="R10" s="156"/>
      <c r="S10" s="211"/>
    </row>
    <row r="11" spans="1:19" x14ac:dyDescent="0.25">
      <c r="A11" s="144"/>
      <c r="B11" s="11" t="s">
        <v>39</v>
      </c>
      <c r="C11" s="168"/>
      <c r="D11" s="170"/>
      <c r="E11" s="172"/>
      <c r="F11" s="172"/>
      <c r="G11" s="174"/>
      <c r="H11" s="204"/>
      <c r="I11" s="224"/>
      <c r="J11" s="151"/>
      <c r="K11" s="152"/>
      <c r="L11" s="184"/>
      <c r="M11" s="199"/>
      <c r="O11" s="159"/>
      <c r="P11" s="202"/>
      <c r="Q11" s="165"/>
      <c r="R11" s="156"/>
      <c r="S11" s="211"/>
    </row>
    <row r="12" spans="1:19" ht="15.75" thickBot="1" x14ac:dyDescent="0.3">
      <c r="A12" s="145"/>
      <c r="B12" s="12" t="s">
        <v>40</v>
      </c>
      <c r="C12" s="73"/>
      <c r="D12" s="170"/>
      <c r="E12" s="172"/>
      <c r="F12" s="172"/>
      <c r="G12" s="174"/>
      <c r="H12" s="204"/>
      <c r="I12" s="224"/>
      <c r="J12" s="151"/>
      <c r="K12" s="152"/>
      <c r="L12" s="184"/>
      <c r="M12" s="199"/>
      <c r="O12" s="159"/>
      <c r="P12" s="202"/>
      <c r="Q12" s="165"/>
      <c r="R12" s="156"/>
      <c r="S12" s="211"/>
    </row>
    <row r="13" spans="1:19" x14ac:dyDescent="0.25">
      <c r="A13" s="138" t="s">
        <v>42</v>
      </c>
      <c r="B13" s="16" t="s">
        <v>38</v>
      </c>
      <c r="C13" s="73"/>
      <c r="D13" s="205" t="s">
        <v>117</v>
      </c>
      <c r="E13" s="206"/>
      <c r="F13" s="206"/>
      <c r="G13" s="207"/>
      <c r="H13" s="203" t="str">
        <f>IF(COUNTA(D13:G15)&gt;1,"◄",(IF(COUNTA(D13:G15)=0,"!","")))</f>
        <v/>
      </c>
      <c r="I13" s="224">
        <f>COUNTA(D13:G15)</f>
        <v>1</v>
      </c>
      <c r="J13" s="151">
        <v>1</v>
      </c>
      <c r="K13" s="152">
        <f>J13/SUM($J$7:$J$19)</f>
        <v>0.14285714285714285</v>
      </c>
      <c r="L13" s="184"/>
      <c r="M13" s="199"/>
      <c r="O13" s="159">
        <f>IF(G13&lt;&gt;"",1,IF(F13&lt;&gt;"",2/3,IF(E13&lt;&gt;"",1/3,0)))*J13</f>
        <v>0</v>
      </c>
      <c r="P13" s="202">
        <f>O13*$L$7*20/(L7+L21+L29)</f>
        <v>0</v>
      </c>
      <c r="Q13" s="165"/>
      <c r="R13" s="156"/>
      <c r="S13" s="211"/>
    </row>
    <row r="14" spans="1:19" x14ac:dyDescent="0.25">
      <c r="A14" s="147"/>
      <c r="B14" s="8" t="s">
        <v>39</v>
      </c>
      <c r="C14" s="167"/>
      <c r="D14" s="170"/>
      <c r="E14" s="172"/>
      <c r="F14" s="172"/>
      <c r="G14" s="174"/>
      <c r="H14" s="204"/>
      <c r="I14" s="224"/>
      <c r="J14" s="151"/>
      <c r="K14" s="152"/>
      <c r="L14" s="184"/>
      <c r="M14" s="199"/>
      <c r="O14" s="159"/>
      <c r="P14" s="202"/>
      <c r="Q14" s="165"/>
      <c r="R14" s="156"/>
      <c r="S14" s="211"/>
    </row>
    <row r="15" spans="1:19" ht="15.75" thickBot="1" x14ac:dyDescent="0.3">
      <c r="A15" s="137"/>
      <c r="B15" s="9" t="s">
        <v>40</v>
      </c>
      <c r="C15" s="168"/>
      <c r="D15" s="170"/>
      <c r="E15" s="172"/>
      <c r="F15" s="172"/>
      <c r="G15" s="174"/>
      <c r="H15" s="204"/>
      <c r="I15" s="224"/>
      <c r="J15" s="151"/>
      <c r="K15" s="152"/>
      <c r="L15" s="184"/>
      <c r="M15" s="199"/>
      <c r="O15" s="159"/>
      <c r="P15" s="202"/>
      <c r="Q15" s="165"/>
      <c r="R15" s="156"/>
      <c r="S15" s="211"/>
    </row>
    <row r="16" spans="1:19" x14ac:dyDescent="0.25">
      <c r="A16" s="138" t="s">
        <v>43</v>
      </c>
      <c r="B16" s="15" t="s">
        <v>38</v>
      </c>
      <c r="C16" s="168"/>
      <c r="D16" s="205"/>
      <c r="E16" s="206"/>
      <c r="F16" s="206" t="s">
        <v>117</v>
      </c>
      <c r="G16" s="207"/>
      <c r="H16" s="203" t="str">
        <f>IF(COUNTA(D16:G18)&gt;1,"◄",(IF(COUNTA(D16:G18)=0,"!","")))</f>
        <v/>
      </c>
      <c r="I16" s="224">
        <f>COUNTA(D16:G18)</f>
        <v>1</v>
      </c>
      <c r="J16" s="151">
        <v>1</v>
      </c>
      <c r="K16" s="152">
        <f>J16/SUM($J$7:$J$19)</f>
        <v>0.14285714285714285</v>
      </c>
      <c r="L16" s="184"/>
      <c r="M16" s="199"/>
      <c r="O16" s="159">
        <f>IF(G16&lt;&gt;"",1,IF(F16&lt;&gt;"",2/3,IF(E16&lt;&gt;"",1/3,0)))*J16</f>
        <v>0.66666666666666663</v>
      </c>
      <c r="P16" s="202">
        <f>O16*$L$7*20/(L7+L21+L29)</f>
        <v>2.6666666666666665</v>
      </c>
      <c r="Q16" s="165"/>
      <c r="R16" s="156"/>
      <c r="S16" s="211"/>
    </row>
    <row r="17" spans="1:19" x14ac:dyDescent="0.25">
      <c r="A17" s="139"/>
      <c r="B17" s="11" t="s">
        <v>39</v>
      </c>
      <c r="C17" s="167"/>
      <c r="D17" s="170"/>
      <c r="E17" s="172"/>
      <c r="F17" s="172"/>
      <c r="G17" s="174"/>
      <c r="H17" s="204"/>
      <c r="I17" s="224"/>
      <c r="J17" s="151"/>
      <c r="K17" s="152"/>
      <c r="L17" s="184"/>
      <c r="M17" s="199"/>
      <c r="O17" s="159"/>
      <c r="P17" s="202"/>
      <c r="Q17" s="165"/>
      <c r="R17" s="156"/>
      <c r="S17" s="211"/>
    </row>
    <row r="18" spans="1:19" ht="15.75" thickBot="1" x14ac:dyDescent="0.3">
      <c r="A18" s="140"/>
      <c r="B18" s="12" t="s">
        <v>40</v>
      </c>
      <c r="C18" s="168"/>
      <c r="D18" s="170"/>
      <c r="E18" s="172"/>
      <c r="F18" s="172"/>
      <c r="G18" s="174"/>
      <c r="H18" s="204"/>
      <c r="I18" s="224"/>
      <c r="J18" s="151"/>
      <c r="K18" s="152"/>
      <c r="L18" s="184"/>
      <c r="M18" s="199"/>
      <c r="O18" s="159"/>
      <c r="P18" s="202"/>
      <c r="Q18" s="165"/>
      <c r="R18" s="156"/>
      <c r="S18" s="211"/>
    </row>
    <row r="19" spans="1:19" ht="29.25" thickBot="1" x14ac:dyDescent="0.3">
      <c r="A19" s="75" t="s">
        <v>44</v>
      </c>
      <c r="B19" s="13" t="s">
        <v>45</v>
      </c>
      <c r="C19" s="73"/>
      <c r="D19" s="110" t="s">
        <v>117</v>
      </c>
      <c r="E19" s="111"/>
      <c r="F19" s="111"/>
      <c r="G19" s="112"/>
      <c r="H19" s="91" t="str">
        <f>IF(COUNTA(D19:G19)&gt;1,"◄",(IF(COUNTA(D19:G19)=0,"!","")))</f>
        <v/>
      </c>
      <c r="I19" s="92">
        <f>COUNTA(D19:G19)</f>
        <v>1</v>
      </c>
      <c r="J19" s="93">
        <v>3</v>
      </c>
      <c r="K19" s="94">
        <f>J19/SUM($J$7:$J$19)</f>
        <v>0.42857142857142855</v>
      </c>
      <c r="L19" s="185"/>
      <c r="M19" s="200"/>
      <c r="O19" s="95">
        <f>IF(G19&lt;&gt;"",1,IF(F19&lt;&gt;"",2/3,IF(E19&lt;&gt;"",1/3,0)))*J19</f>
        <v>0</v>
      </c>
      <c r="P19" s="96">
        <f>O19*$L$7*20/(L7+L21+L29)</f>
        <v>0</v>
      </c>
      <c r="Q19" s="166"/>
      <c r="R19" s="157"/>
      <c r="S19" s="211"/>
    </row>
    <row r="20" spans="1:19" ht="28.15" customHeight="1" thickBot="1" x14ac:dyDescent="0.3">
      <c r="A20" s="141" t="s">
        <v>46</v>
      </c>
      <c r="B20" s="142"/>
      <c r="C20" s="71"/>
      <c r="D20" s="60"/>
      <c r="E20" s="60"/>
      <c r="F20" s="60"/>
      <c r="G20" s="60"/>
      <c r="H20" s="91"/>
      <c r="I20" s="92"/>
      <c r="J20" s="79"/>
      <c r="K20" s="63"/>
      <c r="L20" s="26"/>
      <c r="M20" s="64"/>
      <c r="O20" s="57"/>
      <c r="P20" s="27"/>
      <c r="Q20" s="62"/>
      <c r="R20" s="78"/>
      <c r="S20" s="211"/>
    </row>
    <row r="21" spans="1:19" x14ac:dyDescent="0.25">
      <c r="A21" s="136" t="s">
        <v>47</v>
      </c>
      <c r="B21" s="10" t="s">
        <v>48</v>
      </c>
      <c r="C21" s="167"/>
      <c r="D21" s="169" t="s">
        <v>117</v>
      </c>
      <c r="E21" s="171"/>
      <c r="F21" s="171"/>
      <c r="G21" s="173"/>
      <c r="H21" s="203" t="str">
        <f>IF(COUNTA(D21:G23)&gt;1,"◄",(IF(COUNTA(D21:G23)=0,"!","")))</f>
        <v/>
      </c>
      <c r="I21" s="224">
        <f>COUNTA(D21:G23)</f>
        <v>1</v>
      </c>
      <c r="J21" s="195">
        <v>3</v>
      </c>
      <c r="K21" s="153">
        <f>J21/SUM($J$21:$J$27)</f>
        <v>0.375</v>
      </c>
      <c r="L21" s="178">
        <v>9</v>
      </c>
      <c r="M21" s="175">
        <f>L21/SUM($L$7:$L$35)</f>
        <v>0.45</v>
      </c>
      <c r="O21" s="158">
        <f>IF(G21&lt;&gt;"",1,IF(F21&lt;&gt;"",2/3,IF(E21&lt;&gt;"",1/3,0)))*J21</f>
        <v>0</v>
      </c>
      <c r="P21" s="161">
        <f>O21*$L$21*20/(L7+L21+L29)</f>
        <v>0</v>
      </c>
      <c r="Q21" s="164">
        <f>SUM(P21:P27)/SUM(J21:J27)</f>
        <v>5.625</v>
      </c>
      <c r="R21" s="155" t="str">
        <f>ROUND(SUM(P21:P27)/SUM(J21:J27),2) &amp; " / " &amp; ROUND(20*M21,2)</f>
        <v>5,63 / 9</v>
      </c>
      <c r="S21" s="211"/>
    </row>
    <row r="22" spans="1:19" x14ac:dyDescent="0.25">
      <c r="A22" s="148"/>
      <c r="B22" s="11" t="s">
        <v>49</v>
      </c>
      <c r="C22" s="168"/>
      <c r="D22" s="170"/>
      <c r="E22" s="172"/>
      <c r="F22" s="172"/>
      <c r="G22" s="174"/>
      <c r="H22" s="204"/>
      <c r="I22" s="224"/>
      <c r="J22" s="151"/>
      <c r="K22" s="152"/>
      <c r="L22" s="184"/>
      <c r="M22" s="186"/>
      <c r="O22" s="159"/>
      <c r="P22" s="162"/>
      <c r="Q22" s="165"/>
      <c r="R22" s="156"/>
      <c r="S22" s="211"/>
    </row>
    <row r="23" spans="1:19" ht="15.75" thickBot="1" x14ac:dyDescent="0.3">
      <c r="A23" s="149"/>
      <c r="B23" s="17" t="s">
        <v>50</v>
      </c>
      <c r="C23" s="168"/>
      <c r="D23" s="170"/>
      <c r="E23" s="172"/>
      <c r="F23" s="172"/>
      <c r="G23" s="174"/>
      <c r="H23" s="204"/>
      <c r="I23" s="224"/>
      <c r="J23" s="151"/>
      <c r="K23" s="152"/>
      <c r="L23" s="184"/>
      <c r="M23" s="186"/>
      <c r="O23" s="159"/>
      <c r="P23" s="162"/>
      <c r="Q23" s="165"/>
      <c r="R23" s="156"/>
      <c r="S23" s="211"/>
    </row>
    <row r="24" spans="1:19" x14ac:dyDescent="0.25">
      <c r="A24" s="136" t="s">
        <v>51</v>
      </c>
      <c r="B24" s="7" t="s">
        <v>52</v>
      </c>
      <c r="C24" s="167"/>
      <c r="D24" s="205"/>
      <c r="E24" s="206"/>
      <c r="F24" s="206"/>
      <c r="G24" s="207" t="s">
        <v>117</v>
      </c>
      <c r="H24" s="203" t="str">
        <f>IF(COUNTA(D24:G25)&gt;1,"◄",(IF(COUNTA(D24:G25)=0,"!","")))</f>
        <v/>
      </c>
      <c r="I24" s="224">
        <f>COUNTA(D24:G25)</f>
        <v>1</v>
      </c>
      <c r="J24" s="151">
        <v>2</v>
      </c>
      <c r="K24" s="152">
        <f>J24/SUM($J$21:$J$27)</f>
        <v>0.25</v>
      </c>
      <c r="L24" s="184"/>
      <c r="M24" s="186"/>
      <c r="O24" s="159">
        <f>IF(G24&lt;&gt;"",1,IF(F24&lt;&gt;"",2/3,IF(E24&lt;&gt;"",1/3,0)))*J24</f>
        <v>2</v>
      </c>
      <c r="P24" s="162">
        <f>O24*$L$21*20/(L7+L21+L29)</f>
        <v>18</v>
      </c>
      <c r="Q24" s="165"/>
      <c r="R24" s="156"/>
      <c r="S24" s="211"/>
    </row>
    <row r="25" spans="1:19" ht="15.75" thickBot="1" x14ac:dyDescent="0.3">
      <c r="A25" s="150"/>
      <c r="B25" s="17" t="s">
        <v>53</v>
      </c>
      <c r="C25" s="168"/>
      <c r="D25" s="170"/>
      <c r="E25" s="172"/>
      <c r="F25" s="172"/>
      <c r="G25" s="174"/>
      <c r="H25" s="204"/>
      <c r="I25" s="224"/>
      <c r="J25" s="151"/>
      <c r="K25" s="152"/>
      <c r="L25" s="184"/>
      <c r="M25" s="186"/>
      <c r="O25" s="159"/>
      <c r="P25" s="162"/>
      <c r="Q25" s="165"/>
      <c r="R25" s="156"/>
      <c r="S25" s="211"/>
    </row>
    <row r="26" spans="1:19" ht="15.75" thickBot="1" x14ac:dyDescent="0.3">
      <c r="A26" s="18" t="s">
        <v>54</v>
      </c>
      <c r="B26" s="19" t="s">
        <v>55</v>
      </c>
      <c r="C26" s="73"/>
      <c r="D26" s="113"/>
      <c r="E26" s="114"/>
      <c r="F26" s="114"/>
      <c r="G26" s="115" t="s">
        <v>117</v>
      </c>
      <c r="H26" s="91" t="str">
        <f>IF(COUNTA(D26:G26)&gt;1,"◄",(IF(COUNTA(D26:G26)=0,"!","")))</f>
        <v/>
      </c>
      <c r="I26" s="92">
        <f>COUNTA(D26:G26)</f>
        <v>1</v>
      </c>
      <c r="J26" s="97">
        <v>1</v>
      </c>
      <c r="K26" s="98">
        <f>J26/SUM($J$21:$J$27)</f>
        <v>0.125</v>
      </c>
      <c r="L26" s="184"/>
      <c r="M26" s="186"/>
      <c r="O26" s="99">
        <f>IF(G26&lt;&gt;"",1,IF(F26&lt;&gt;"",2/3,IF(E26&lt;&gt;"",1/3,0)))*J26</f>
        <v>1</v>
      </c>
      <c r="P26" s="100">
        <f>O26*$L$21*20/(L7+L21+L29)</f>
        <v>9</v>
      </c>
      <c r="Q26" s="165"/>
      <c r="R26" s="156"/>
      <c r="S26" s="211"/>
    </row>
    <row r="27" spans="1:19" ht="29.25" thickBot="1" x14ac:dyDescent="0.3">
      <c r="A27" s="20" t="s">
        <v>56</v>
      </c>
      <c r="B27" s="21" t="s">
        <v>57</v>
      </c>
      <c r="C27" s="73"/>
      <c r="D27" s="110"/>
      <c r="E27" s="111"/>
      <c r="F27" s="111"/>
      <c r="G27" s="112" t="s">
        <v>117</v>
      </c>
      <c r="H27" s="91" t="str">
        <f>IF(COUNTA(D27:G27)&gt;1,"◄",(IF(COUNTA(D27:G27)=0,"!","")))</f>
        <v/>
      </c>
      <c r="I27" s="92">
        <f>COUNTA(D27:G27)</f>
        <v>1</v>
      </c>
      <c r="J27" s="101">
        <v>2</v>
      </c>
      <c r="K27" s="94">
        <f>J27/SUM($J$21:$J$27)</f>
        <v>0.25</v>
      </c>
      <c r="L27" s="185"/>
      <c r="M27" s="187"/>
      <c r="O27" s="95">
        <f>IF(G27&lt;&gt;"",1,IF(F27&lt;&gt;"",2/3,IF(E27&lt;&gt;"",1/3,0)))*J27</f>
        <v>2</v>
      </c>
      <c r="P27" s="102">
        <f>O27*$L$21*20/(L7+L21+L29)</f>
        <v>18</v>
      </c>
      <c r="Q27" s="166"/>
      <c r="R27" s="157"/>
      <c r="S27" s="211"/>
    </row>
    <row r="28" spans="1:19" ht="28.15" customHeight="1" thickBot="1" x14ac:dyDescent="0.3">
      <c r="A28" s="141" t="s">
        <v>58</v>
      </c>
      <c r="B28" s="142"/>
      <c r="C28" s="71"/>
      <c r="D28" s="60"/>
      <c r="E28" s="60"/>
      <c r="F28" s="60"/>
      <c r="G28" s="60"/>
      <c r="H28" s="91"/>
      <c r="I28" s="92"/>
      <c r="J28" s="79"/>
      <c r="K28" s="63"/>
      <c r="L28" s="26"/>
      <c r="M28" s="64"/>
      <c r="O28" s="57"/>
      <c r="P28" s="27"/>
      <c r="Q28" s="62"/>
      <c r="R28" s="78"/>
      <c r="S28" s="211"/>
    </row>
    <row r="29" spans="1:19" x14ac:dyDescent="0.25">
      <c r="A29" s="136" t="s">
        <v>59</v>
      </c>
      <c r="B29" s="7" t="s">
        <v>60</v>
      </c>
      <c r="C29" s="167"/>
      <c r="D29" s="169"/>
      <c r="E29" s="171"/>
      <c r="F29" s="171" t="s">
        <v>117</v>
      </c>
      <c r="G29" s="173"/>
      <c r="H29" s="203" t="str">
        <f>IF(COUNTA(D29:G30)&gt;1,"◄",(IF(COUNTA(D29:G30)=0,"!","")))</f>
        <v/>
      </c>
      <c r="I29" s="224">
        <f>COUNTA(D29:G30)</f>
        <v>1</v>
      </c>
      <c r="J29" s="195">
        <v>1</v>
      </c>
      <c r="K29" s="153">
        <f>J29/SUM($J$29:$J$35)</f>
        <v>0.16666666666666666</v>
      </c>
      <c r="L29" s="178">
        <v>7</v>
      </c>
      <c r="M29" s="175">
        <f>L29/SUM($L$7:$L$35)</f>
        <v>0.35</v>
      </c>
      <c r="O29" s="158">
        <f>IF(G29&lt;&gt;"",1,IF(F29&lt;&gt;"",2/3,IF(E29&lt;&gt;"",1/3,0)))*J29</f>
        <v>0.66666666666666663</v>
      </c>
      <c r="P29" s="161">
        <f>O29*$L$29*20/(L7+L21+L29)</f>
        <v>4.6666666666666661</v>
      </c>
      <c r="Q29" s="164">
        <f>SUM(P29:P35)/SUM(J29:J35)</f>
        <v>6.6111111111111107</v>
      </c>
      <c r="R29" s="155" t="str">
        <f>ROUND(SUM(P29:P35)/SUM(J29:J35),2) &amp; " / " &amp; ROUND(20*M29,2)</f>
        <v>6,61 / 7</v>
      </c>
      <c r="S29" s="211"/>
    </row>
    <row r="30" spans="1:19" ht="15.75" thickBot="1" x14ac:dyDescent="0.3">
      <c r="A30" s="137"/>
      <c r="B30" s="12" t="s">
        <v>61</v>
      </c>
      <c r="C30" s="168"/>
      <c r="D30" s="170"/>
      <c r="E30" s="172"/>
      <c r="F30" s="172"/>
      <c r="G30" s="174"/>
      <c r="H30" s="204"/>
      <c r="I30" s="224"/>
      <c r="J30" s="151"/>
      <c r="K30" s="152"/>
      <c r="L30" s="179"/>
      <c r="M30" s="176"/>
      <c r="O30" s="159"/>
      <c r="P30" s="162"/>
      <c r="Q30" s="165"/>
      <c r="R30" s="156"/>
      <c r="S30" s="211"/>
    </row>
    <row r="31" spans="1:19" x14ac:dyDescent="0.25">
      <c r="A31" s="138" t="s">
        <v>62</v>
      </c>
      <c r="B31" s="16" t="s">
        <v>63</v>
      </c>
      <c r="C31" s="167"/>
      <c r="D31" s="205"/>
      <c r="E31" s="206"/>
      <c r="F31" s="206"/>
      <c r="G31" s="207" t="s">
        <v>117</v>
      </c>
      <c r="H31" s="203" t="str">
        <f>IF(COUNTA(D31:G33)&gt;1,"◄",(IF(COUNTA(D31:G33)=0,"!","")))</f>
        <v/>
      </c>
      <c r="I31" s="224">
        <f>COUNTA(D31:G33)</f>
        <v>1</v>
      </c>
      <c r="J31" s="151">
        <v>2</v>
      </c>
      <c r="K31" s="152">
        <f>J31/SUM($J$29:$J$35)</f>
        <v>0.33333333333333331</v>
      </c>
      <c r="L31" s="179"/>
      <c r="M31" s="176"/>
      <c r="O31" s="159">
        <f>IF(G31&lt;&gt;"",1,IF(F31&lt;&gt;"",2/3,IF(E31&lt;&gt;"",1/3,0)))*J31</f>
        <v>2</v>
      </c>
      <c r="P31" s="162">
        <f>O31*$L$29*20/(L7+L21+L29)</f>
        <v>14</v>
      </c>
      <c r="Q31" s="165"/>
      <c r="R31" s="156"/>
      <c r="S31" s="211"/>
    </row>
    <row r="32" spans="1:19" x14ac:dyDescent="0.25">
      <c r="A32" s="139"/>
      <c r="B32" s="8" t="s">
        <v>64</v>
      </c>
      <c r="C32" s="168"/>
      <c r="D32" s="170"/>
      <c r="E32" s="172"/>
      <c r="F32" s="172"/>
      <c r="G32" s="174"/>
      <c r="H32" s="204"/>
      <c r="I32" s="224"/>
      <c r="J32" s="151"/>
      <c r="K32" s="152"/>
      <c r="L32" s="179"/>
      <c r="M32" s="176"/>
      <c r="O32" s="159"/>
      <c r="P32" s="162"/>
      <c r="Q32" s="165"/>
      <c r="R32" s="156"/>
      <c r="S32" s="211"/>
    </row>
    <row r="33" spans="1:19" ht="15.75" thickBot="1" x14ac:dyDescent="0.3">
      <c r="A33" s="140"/>
      <c r="B33" s="9" t="s">
        <v>65</v>
      </c>
      <c r="C33" s="168"/>
      <c r="D33" s="170"/>
      <c r="E33" s="172"/>
      <c r="F33" s="172"/>
      <c r="G33" s="174"/>
      <c r="H33" s="204"/>
      <c r="I33" s="224"/>
      <c r="J33" s="151"/>
      <c r="K33" s="152"/>
      <c r="L33" s="179"/>
      <c r="M33" s="176"/>
      <c r="O33" s="159"/>
      <c r="P33" s="162"/>
      <c r="Q33" s="165"/>
      <c r="R33" s="156"/>
      <c r="S33" s="211"/>
    </row>
    <row r="34" spans="1:19" ht="28.5" x14ac:dyDescent="0.25">
      <c r="A34" s="138" t="s">
        <v>66</v>
      </c>
      <c r="B34" s="15" t="s">
        <v>67</v>
      </c>
      <c r="C34" s="167"/>
      <c r="D34" s="205"/>
      <c r="E34" s="206"/>
      <c r="F34" s="206"/>
      <c r="G34" s="207" t="s">
        <v>117</v>
      </c>
      <c r="H34" s="203" t="str">
        <f>IF(COUNTA(D34:G35)&gt;1,"◄",(IF(COUNTA(D34:G35)=0,"!","")))</f>
        <v/>
      </c>
      <c r="I34" s="224">
        <f>COUNTA(D34:G35)</f>
        <v>1</v>
      </c>
      <c r="J34" s="151">
        <v>3</v>
      </c>
      <c r="K34" s="152">
        <f>J34/SUM($J$29:$J$35)</f>
        <v>0.5</v>
      </c>
      <c r="L34" s="179"/>
      <c r="M34" s="176"/>
      <c r="O34" s="159">
        <f>IF(G34&lt;&gt;"",1,IF(F34&lt;&gt;"",2/3,IF(E34&lt;&gt;"",1/3,0)))*J34</f>
        <v>3</v>
      </c>
      <c r="P34" s="162">
        <f>O34*$L$29*20/(L7+L21+L29)</f>
        <v>21</v>
      </c>
      <c r="Q34" s="165"/>
      <c r="R34" s="156"/>
      <c r="S34" s="211"/>
    </row>
    <row r="35" spans="1:19" ht="15.75" thickBot="1" x14ac:dyDescent="0.3">
      <c r="A35" s="137"/>
      <c r="B35" s="9" t="s">
        <v>68</v>
      </c>
      <c r="C35" s="168"/>
      <c r="D35" s="254"/>
      <c r="E35" s="208"/>
      <c r="F35" s="208"/>
      <c r="G35" s="209"/>
      <c r="H35" s="204"/>
      <c r="I35" s="224"/>
      <c r="J35" s="194"/>
      <c r="K35" s="154"/>
      <c r="L35" s="180"/>
      <c r="M35" s="177"/>
      <c r="O35" s="160"/>
      <c r="P35" s="163"/>
      <c r="Q35" s="166"/>
      <c r="R35" s="157"/>
      <c r="S35" s="212"/>
    </row>
    <row r="36" spans="1:19" x14ac:dyDescent="0.25">
      <c r="H36" s="103"/>
      <c r="I36" s="104">
        <f>SUM(I7:I35)</f>
        <v>12</v>
      </c>
      <c r="N36" s="90"/>
    </row>
    <row r="37" spans="1:19" x14ac:dyDescent="0.25">
      <c r="A37" s="36"/>
      <c r="B37" s="37"/>
      <c r="D37" s="251"/>
      <c r="E37" s="251"/>
      <c r="F37" s="251"/>
      <c r="G37" s="251"/>
      <c r="H37" s="49"/>
      <c r="I37" s="84"/>
      <c r="M37" s="90"/>
      <c r="N37" s="84"/>
    </row>
    <row r="38" spans="1:19" ht="16.5" thickBot="1" x14ac:dyDescent="0.3">
      <c r="A38" s="36"/>
      <c r="B38" s="38" t="s">
        <v>134</v>
      </c>
      <c r="D38" s="252">
        <f>IF(I36&lt;&gt;12,"Erreur",IF(MAX(I7:I35)&gt;1,"Erreur",(Q7+Q21+Q29)))</f>
        <v>13.188492063492063</v>
      </c>
      <c r="E38" s="252"/>
      <c r="F38" s="253" t="s">
        <v>141</v>
      </c>
      <c r="G38" s="253"/>
      <c r="H38" s="39"/>
      <c r="I38" s="84"/>
      <c r="M38" s="85"/>
      <c r="N38" s="84"/>
    </row>
    <row r="39" spans="1:19" ht="16.5" thickBot="1" x14ac:dyDescent="0.3">
      <c r="A39" s="36"/>
      <c r="B39" s="40" t="s">
        <v>129</v>
      </c>
      <c r="D39" s="247"/>
      <c r="E39" s="247"/>
      <c r="F39" s="248" t="s">
        <v>142</v>
      </c>
      <c r="G39" s="248"/>
      <c r="H39" s="50"/>
      <c r="I39" s="84"/>
      <c r="M39" s="85"/>
      <c r="N39" s="84"/>
    </row>
    <row r="40" spans="1:19" x14ac:dyDescent="0.25">
      <c r="A40" s="249" t="s">
        <v>130</v>
      </c>
      <c r="B40" s="250"/>
      <c r="C40" s="72"/>
      <c r="D40" s="72"/>
      <c r="E40" s="72"/>
      <c r="F40" s="72"/>
      <c r="G40" s="72"/>
      <c r="H40" s="72"/>
      <c r="I40" s="72"/>
    </row>
    <row r="41" spans="1:19" ht="15.75" thickBot="1" x14ac:dyDescent="0.3">
      <c r="A41" s="41"/>
      <c r="B41" s="41"/>
      <c r="C41" s="48" t="str">
        <f>(IF(O37&gt;31,"ATTENTION. Erreur de saisie : cocher une seule colonne par ligne ! Voir repères ◄ à droite de la grille.",""))</f>
        <v/>
      </c>
      <c r="D41" s="48"/>
      <c r="E41" s="48"/>
      <c r="F41" s="48"/>
      <c r="G41" s="48"/>
      <c r="H41" s="48"/>
      <c r="I41" s="48"/>
    </row>
    <row r="42" spans="1:19" x14ac:dyDescent="0.25">
      <c r="A42" s="243" t="s">
        <v>131</v>
      </c>
      <c r="B42" s="244"/>
      <c r="C42" s="245"/>
      <c r="D42" s="245"/>
      <c r="E42" s="245"/>
      <c r="F42" s="245"/>
      <c r="G42" s="246"/>
      <c r="H42" s="105"/>
      <c r="I42" s="84"/>
      <c r="L42" s="85"/>
      <c r="N42" s="84"/>
    </row>
    <row r="43" spans="1:19" ht="30" customHeight="1" thickBot="1" x14ac:dyDescent="0.3">
      <c r="A43" s="240"/>
      <c r="B43" s="241"/>
      <c r="C43" s="241"/>
      <c r="D43" s="241"/>
      <c r="E43" s="241"/>
      <c r="F43" s="241"/>
      <c r="G43" s="242"/>
      <c r="H43" s="106"/>
      <c r="I43" s="84"/>
      <c r="L43" s="85"/>
      <c r="N43" s="84"/>
    </row>
    <row r="44" spans="1:19" ht="15.75" thickBot="1" x14ac:dyDescent="0.3">
      <c r="A44" s="42"/>
      <c r="B44" s="43"/>
      <c r="C44" s="43"/>
      <c r="D44" s="44"/>
      <c r="E44" s="45"/>
      <c r="F44" s="45"/>
      <c r="G44" s="45"/>
      <c r="H44" s="45"/>
      <c r="I44" s="45"/>
    </row>
    <row r="45" spans="1:19" x14ac:dyDescent="0.25">
      <c r="A45" s="238" t="s">
        <v>132</v>
      </c>
      <c r="B45" s="239"/>
      <c r="C45" s="225" t="s">
        <v>133</v>
      </c>
      <c r="D45" s="226"/>
      <c r="E45" s="226"/>
      <c r="F45" s="226"/>
      <c r="G45" s="227"/>
      <c r="H45" s="105"/>
      <c r="I45" s="47"/>
    </row>
    <row r="46" spans="1:19" ht="25.9" customHeight="1" x14ac:dyDescent="0.25">
      <c r="A46" s="234"/>
      <c r="B46" s="235"/>
      <c r="C46" s="228"/>
      <c r="D46" s="229"/>
      <c r="E46" s="229"/>
      <c r="F46" s="229"/>
      <c r="G46" s="230"/>
      <c r="H46" s="105"/>
      <c r="I46" s="107"/>
    </row>
    <row r="47" spans="1:19" ht="25.9" customHeight="1" x14ac:dyDescent="0.25">
      <c r="A47" s="234"/>
      <c r="B47" s="235"/>
      <c r="C47" s="228"/>
      <c r="D47" s="229"/>
      <c r="E47" s="229"/>
      <c r="F47" s="229"/>
      <c r="G47" s="230"/>
      <c r="H47" s="105"/>
      <c r="I47" s="46"/>
    </row>
    <row r="48" spans="1:19" ht="25.9" customHeight="1" thickBot="1" x14ac:dyDescent="0.3">
      <c r="A48" s="236"/>
      <c r="B48" s="237"/>
      <c r="C48" s="231"/>
      <c r="D48" s="232"/>
      <c r="E48" s="232"/>
      <c r="F48" s="232"/>
      <c r="G48" s="233"/>
      <c r="H48" s="105"/>
      <c r="I48" s="46"/>
    </row>
    <row r="49" spans="5:9" x14ac:dyDescent="0.25">
      <c r="E49" s="108"/>
      <c r="F49" s="108"/>
      <c r="G49" s="108"/>
      <c r="H49" s="108"/>
      <c r="I49" s="108"/>
    </row>
    <row r="50" spans="5:9" x14ac:dyDescent="0.25">
      <c r="E50" s="108"/>
      <c r="F50" s="108"/>
      <c r="G50" s="108"/>
      <c r="H50" s="108"/>
      <c r="I50" s="108"/>
    </row>
  </sheetData>
  <sheetProtection sheet="1" objects="1" scenarios="1"/>
  <mergeCells count="149">
    <mergeCell ref="A42:G42"/>
    <mergeCell ref="D39:E39"/>
    <mergeCell ref="F39:G39"/>
    <mergeCell ref="A40:B40"/>
    <mergeCell ref="D37:G37"/>
    <mergeCell ref="D38:E38"/>
    <mergeCell ref="F38:G38"/>
    <mergeCell ref="C31:C33"/>
    <mergeCell ref="D31:D33"/>
    <mergeCell ref="E31:E33"/>
    <mergeCell ref="F31:F33"/>
    <mergeCell ref="C34:C35"/>
    <mergeCell ref="D34:D35"/>
    <mergeCell ref="A34:A35"/>
    <mergeCell ref="C45:G45"/>
    <mergeCell ref="C46:G46"/>
    <mergeCell ref="C47:G47"/>
    <mergeCell ref="C48:G48"/>
    <mergeCell ref="A46:B46"/>
    <mergeCell ref="A47:B47"/>
    <mergeCell ref="A48:B48"/>
    <mergeCell ref="A45:B45"/>
    <mergeCell ref="A43:G43"/>
    <mergeCell ref="Q21:Q27"/>
    <mergeCell ref="Q7:Q19"/>
    <mergeCell ref="S7:S35"/>
    <mergeCell ref="C1:G1"/>
    <mergeCell ref="C2:D2"/>
    <mergeCell ref="C3:D3"/>
    <mergeCell ref="E2:G2"/>
    <mergeCell ref="E3:G3"/>
    <mergeCell ref="I7:I9"/>
    <mergeCell ref="I10:I12"/>
    <mergeCell ref="I13:I15"/>
    <mergeCell ref="I16:I18"/>
    <mergeCell ref="I21:I23"/>
    <mergeCell ref="I24:I25"/>
    <mergeCell ref="I29:I30"/>
    <mergeCell ref="H31:H33"/>
    <mergeCell ref="H34:H35"/>
    <mergeCell ref="I31:I33"/>
    <mergeCell ref="I34:I35"/>
    <mergeCell ref="C10:C11"/>
    <mergeCell ref="C14:C16"/>
    <mergeCell ref="C17:C18"/>
    <mergeCell ref="H24:H25"/>
    <mergeCell ref="G29:G30"/>
    <mergeCell ref="C29:C30"/>
    <mergeCell ref="D29:D30"/>
    <mergeCell ref="E29:E30"/>
    <mergeCell ref="F29:F30"/>
    <mergeCell ref="H29:H30"/>
    <mergeCell ref="C24:C25"/>
    <mergeCell ref="D24:D25"/>
    <mergeCell ref="E24:E25"/>
    <mergeCell ref="F24:F25"/>
    <mergeCell ref="G24:G25"/>
    <mergeCell ref="G13:G15"/>
    <mergeCell ref="D10:D12"/>
    <mergeCell ref="E10:E12"/>
    <mergeCell ref="F10:F12"/>
    <mergeCell ref="E34:E35"/>
    <mergeCell ref="F34:F35"/>
    <mergeCell ref="G31:G33"/>
    <mergeCell ref="G34:G35"/>
    <mergeCell ref="G10:G12"/>
    <mergeCell ref="M3:M6"/>
    <mergeCell ref="M7:M19"/>
    <mergeCell ref="P7:P9"/>
    <mergeCell ref="P10:P12"/>
    <mergeCell ref="P13:P15"/>
    <mergeCell ref="O16:O18"/>
    <mergeCell ref="P16:P18"/>
    <mergeCell ref="C21:C23"/>
    <mergeCell ref="D21:D23"/>
    <mergeCell ref="E21:E23"/>
    <mergeCell ref="F21:F23"/>
    <mergeCell ref="G21:G23"/>
    <mergeCell ref="H7:H9"/>
    <mergeCell ref="H10:H12"/>
    <mergeCell ref="H13:H15"/>
    <mergeCell ref="H16:H18"/>
    <mergeCell ref="H21:H23"/>
    <mergeCell ref="D16:D18"/>
    <mergeCell ref="E16:E18"/>
    <mergeCell ref="F16:F18"/>
    <mergeCell ref="G16:G18"/>
    <mergeCell ref="D13:D15"/>
    <mergeCell ref="E13:E15"/>
    <mergeCell ref="F13:F15"/>
    <mergeCell ref="C7:C9"/>
    <mergeCell ref="D7:D9"/>
    <mergeCell ref="E7:E9"/>
    <mergeCell ref="F7:F9"/>
    <mergeCell ref="G7:G9"/>
    <mergeCell ref="M29:M35"/>
    <mergeCell ref="L29:L35"/>
    <mergeCell ref="L3:L6"/>
    <mergeCell ref="L7:L19"/>
    <mergeCell ref="L21:L27"/>
    <mergeCell ref="K10:K12"/>
    <mergeCell ref="K13:K15"/>
    <mergeCell ref="K16:K18"/>
    <mergeCell ref="K21:K23"/>
    <mergeCell ref="M21:M27"/>
    <mergeCell ref="J3:J6"/>
    <mergeCell ref="K3:K6"/>
    <mergeCell ref="J31:J33"/>
    <mergeCell ref="J34:J35"/>
    <mergeCell ref="J21:J23"/>
    <mergeCell ref="J24:J25"/>
    <mergeCell ref="J29:J30"/>
    <mergeCell ref="J7:J9"/>
    <mergeCell ref="J10:J12"/>
    <mergeCell ref="J13:J15"/>
    <mergeCell ref="J16:J18"/>
    <mergeCell ref="K24:K25"/>
    <mergeCell ref="K29:K30"/>
    <mergeCell ref="K31:K33"/>
    <mergeCell ref="K34:K35"/>
    <mergeCell ref="K7:K9"/>
    <mergeCell ref="R7:R19"/>
    <mergeCell ref="R21:R27"/>
    <mergeCell ref="R29:R35"/>
    <mergeCell ref="O7:O9"/>
    <mergeCell ref="O10:O12"/>
    <mergeCell ref="O13:O15"/>
    <mergeCell ref="O21:O23"/>
    <mergeCell ref="O24:O25"/>
    <mergeCell ref="O29:O30"/>
    <mergeCell ref="O31:O33"/>
    <mergeCell ref="O34:O35"/>
    <mergeCell ref="P21:P23"/>
    <mergeCell ref="P24:P25"/>
    <mergeCell ref="P29:P30"/>
    <mergeCell ref="P31:P33"/>
    <mergeCell ref="P34:P35"/>
    <mergeCell ref="Q29:Q35"/>
    <mergeCell ref="A29:A30"/>
    <mergeCell ref="A31:A33"/>
    <mergeCell ref="A6:B6"/>
    <mergeCell ref="A7:A9"/>
    <mergeCell ref="A10:A12"/>
    <mergeCell ref="A13:A15"/>
    <mergeCell ref="A16:A18"/>
    <mergeCell ref="A20:B20"/>
    <mergeCell ref="A21:A23"/>
    <mergeCell ref="A24:A25"/>
    <mergeCell ref="A28:B28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view="pageBreakPreview" topLeftCell="A16" zoomScale="60" zoomScaleNormal="80" workbookViewId="0">
      <selection activeCell="B4" sqref="B4"/>
    </sheetView>
  </sheetViews>
  <sheetFormatPr baseColWidth="10" defaultColWidth="10.7109375" defaultRowHeight="15" x14ac:dyDescent="0.25"/>
  <cols>
    <col min="1" max="1" width="59" style="84" customWidth="1"/>
    <col min="2" max="2" width="122.7109375" style="84" customWidth="1"/>
    <col min="3" max="7" width="6.28515625" style="84" customWidth="1"/>
    <col min="8" max="9" width="6.28515625" style="109" customWidth="1"/>
    <col min="10" max="11" width="12.5703125" style="84" customWidth="1"/>
    <col min="12" max="12" width="13.7109375" style="84" customWidth="1"/>
    <col min="13" max="13" width="13.42578125" style="84" customWidth="1"/>
    <col min="14" max="14" width="10.7109375" style="109"/>
    <col min="15" max="18" width="10.7109375" style="84"/>
    <col min="19" max="19" width="13.42578125" style="84" customWidth="1"/>
    <col min="20" max="16384" width="10.7109375" style="84"/>
  </cols>
  <sheetData>
    <row r="1" spans="1:19" ht="19.5" x14ac:dyDescent="0.25">
      <c r="A1" s="1" t="s">
        <v>69</v>
      </c>
      <c r="B1" s="2" t="s">
        <v>70</v>
      </c>
      <c r="C1" s="213" t="s">
        <v>126</v>
      </c>
      <c r="D1" s="214"/>
      <c r="E1" s="214"/>
      <c r="F1" s="214"/>
      <c r="G1" s="215"/>
      <c r="H1" s="31"/>
      <c r="I1" s="31"/>
    </row>
    <row r="2" spans="1:19" ht="15.75" thickBot="1" x14ac:dyDescent="0.3">
      <c r="A2" s="3" t="s">
        <v>2</v>
      </c>
      <c r="B2" s="22"/>
      <c r="C2" s="216" t="s">
        <v>127</v>
      </c>
      <c r="D2" s="217"/>
      <c r="E2" s="220"/>
      <c r="F2" s="220"/>
      <c r="G2" s="221"/>
      <c r="H2" s="87"/>
      <c r="I2" s="87"/>
    </row>
    <row r="3" spans="1:19" ht="14.25" customHeight="1" thickBot="1" x14ac:dyDescent="0.3">
      <c r="A3" s="3" t="s">
        <v>3</v>
      </c>
      <c r="B3" s="22"/>
      <c r="C3" s="218" t="s">
        <v>128</v>
      </c>
      <c r="D3" s="219"/>
      <c r="E3" s="222"/>
      <c r="F3" s="222"/>
      <c r="G3" s="223"/>
      <c r="H3" s="87"/>
      <c r="I3" s="87"/>
      <c r="J3" s="188" t="s">
        <v>124</v>
      </c>
      <c r="K3" s="191" t="s">
        <v>116</v>
      </c>
      <c r="L3" s="181" t="s">
        <v>125</v>
      </c>
      <c r="M3" s="196" t="s">
        <v>113</v>
      </c>
    </row>
    <row r="4" spans="1:19" ht="14.65" customHeight="1" thickBot="1" x14ac:dyDescent="0.3">
      <c r="A4" s="14" t="s">
        <v>4</v>
      </c>
      <c r="B4" s="23"/>
      <c r="C4" s="88"/>
      <c r="D4" s="88"/>
      <c r="E4" s="88"/>
      <c r="F4" s="88"/>
      <c r="G4" s="88"/>
      <c r="H4" s="89"/>
      <c r="I4" s="89"/>
      <c r="J4" s="189"/>
      <c r="K4" s="192"/>
      <c r="L4" s="182"/>
      <c r="M4" s="197"/>
    </row>
    <row r="5" spans="1:19" ht="14.65" customHeight="1" thickBot="1" x14ac:dyDescent="0.3">
      <c r="A5" s="6" t="s">
        <v>5</v>
      </c>
      <c r="B5" s="58" t="s">
        <v>6</v>
      </c>
      <c r="C5" s="30"/>
      <c r="D5" s="30"/>
      <c r="E5" s="30"/>
      <c r="F5" s="30"/>
      <c r="G5" s="30"/>
      <c r="H5" s="32"/>
      <c r="I5" s="32"/>
      <c r="J5" s="189"/>
      <c r="K5" s="192"/>
      <c r="L5" s="182"/>
      <c r="M5" s="197"/>
    </row>
    <row r="6" spans="1:19" ht="30.75" thickBot="1" x14ac:dyDescent="0.3">
      <c r="A6" s="141" t="s">
        <v>71</v>
      </c>
      <c r="B6" s="142"/>
      <c r="C6" s="28"/>
      <c r="D6" s="54">
        <v>0</v>
      </c>
      <c r="E6" s="55">
        <v>1</v>
      </c>
      <c r="F6" s="55">
        <v>2</v>
      </c>
      <c r="G6" s="56">
        <v>3</v>
      </c>
      <c r="H6" s="84"/>
      <c r="I6" s="51"/>
      <c r="J6" s="190"/>
      <c r="K6" s="193"/>
      <c r="L6" s="183"/>
      <c r="M6" s="198"/>
      <c r="N6" s="33"/>
      <c r="O6" s="54" t="s">
        <v>118</v>
      </c>
      <c r="P6" s="55" t="s">
        <v>121</v>
      </c>
      <c r="Q6" s="77" t="s">
        <v>119</v>
      </c>
      <c r="R6" s="54" t="s">
        <v>122</v>
      </c>
      <c r="S6" s="56" t="s">
        <v>120</v>
      </c>
    </row>
    <row r="7" spans="1:19" x14ac:dyDescent="0.25">
      <c r="A7" s="143" t="s">
        <v>140</v>
      </c>
      <c r="B7" s="7" t="s">
        <v>72</v>
      </c>
      <c r="C7" s="296"/>
      <c r="D7" s="298" t="s">
        <v>117</v>
      </c>
      <c r="E7" s="299"/>
      <c r="F7" s="299"/>
      <c r="G7" s="297"/>
      <c r="H7" s="203" t="str">
        <f>IF(COUNTA(D7:G9)&gt;1,"◄",(IF(COUNTA(D7:G9)=0,"!","")))</f>
        <v/>
      </c>
      <c r="I7" s="224">
        <f>COUNTA(D7:G9)</f>
        <v>1</v>
      </c>
      <c r="J7" s="195">
        <v>1</v>
      </c>
      <c r="K7" s="282">
        <f>J7/SUM(J7:J13)</f>
        <v>0.33333333333333331</v>
      </c>
      <c r="L7" s="279">
        <v>4</v>
      </c>
      <c r="M7" s="270">
        <f>L7/SUM(L7:L41)</f>
        <v>0.2</v>
      </c>
      <c r="N7" s="29"/>
      <c r="O7" s="158">
        <f>IF(G7&lt;&gt;"",1,IF(F7&lt;&gt;"",2/3,IF(E7&lt;&gt;"",1/3,0)))*J7</f>
        <v>0</v>
      </c>
      <c r="P7" s="201">
        <f>O7*$L$7*20/(L7+L15+L25)</f>
        <v>0</v>
      </c>
      <c r="Q7" s="164">
        <f>SUM(P7:P13)/SUM(J7:J13)</f>
        <v>2.2222222222222219</v>
      </c>
      <c r="R7" s="155" t="str">
        <f>ROUND(SUM(P7:P13)/SUM(J7:J13),2) &amp; " / " &amp; ROUND(20*M7,2)</f>
        <v>2,22 / 4</v>
      </c>
      <c r="S7" s="210" t="str">
        <f>ROUND((Q7+Q15+Q25),1) &amp;" / 20"</f>
        <v>10,4 / 20</v>
      </c>
    </row>
    <row r="8" spans="1:19" x14ac:dyDescent="0.25">
      <c r="A8" s="144"/>
      <c r="B8" s="8" t="s">
        <v>73</v>
      </c>
      <c r="C8" s="295"/>
      <c r="D8" s="290"/>
      <c r="E8" s="291"/>
      <c r="F8" s="291"/>
      <c r="G8" s="294"/>
      <c r="H8" s="203"/>
      <c r="I8" s="224"/>
      <c r="J8" s="151"/>
      <c r="K8" s="268"/>
      <c r="L8" s="280"/>
      <c r="M8" s="271"/>
      <c r="N8" s="29"/>
      <c r="O8" s="159"/>
      <c r="P8" s="202"/>
      <c r="Q8" s="261"/>
      <c r="R8" s="263"/>
      <c r="S8" s="305"/>
    </row>
    <row r="9" spans="1:19" ht="15.75" thickBot="1" x14ac:dyDescent="0.3">
      <c r="A9" s="145"/>
      <c r="B9" s="9" t="s">
        <v>74</v>
      </c>
      <c r="C9" s="295"/>
      <c r="D9" s="290"/>
      <c r="E9" s="291"/>
      <c r="F9" s="291"/>
      <c r="G9" s="294"/>
      <c r="H9" s="203"/>
      <c r="I9" s="224"/>
      <c r="J9" s="151"/>
      <c r="K9" s="268"/>
      <c r="L9" s="280"/>
      <c r="M9" s="271"/>
      <c r="N9" s="29"/>
      <c r="O9" s="159"/>
      <c r="P9" s="202"/>
      <c r="Q9" s="261"/>
      <c r="R9" s="263"/>
      <c r="S9" s="305"/>
    </row>
    <row r="10" spans="1:19" x14ac:dyDescent="0.25">
      <c r="A10" s="143" t="s">
        <v>75</v>
      </c>
      <c r="B10" s="10" t="s">
        <v>76</v>
      </c>
      <c r="C10" s="296"/>
      <c r="D10" s="290"/>
      <c r="E10" s="291"/>
      <c r="F10" s="292" t="s">
        <v>117</v>
      </c>
      <c r="G10" s="293"/>
      <c r="H10" s="203" t="str">
        <f>IF(COUNTA(D10:G12)&gt;1,"◄",(IF(COUNTA(D10:G12)=0,"!","")))</f>
        <v/>
      </c>
      <c r="I10" s="224">
        <f>COUNTA(D10:G12)</f>
        <v>1</v>
      </c>
      <c r="J10" s="151">
        <v>1</v>
      </c>
      <c r="K10" s="268">
        <f>J10/SUM(J7:J13)</f>
        <v>0.33333333333333331</v>
      </c>
      <c r="L10" s="280"/>
      <c r="M10" s="271"/>
      <c r="N10" s="29"/>
      <c r="O10" s="159">
        <f>IF(G10&lt;&gt;"",1,IF(F10&lt;&gt;"",2/3,IF(E10&lt;&gt;"",1/3,0)))*J10</f>
        <v>0.66666666666666663</v>
      </c>
      <c r="P10" s="202">
        <f>O10*$L$7*20/(L7+L15+L25)</f>
        <v>2.6666666666666665</v>
      </c>
      <c r="Q10" s="261"/>
      <c r="R10" s="263"/>
      <c r="S10" s="305"/>
    </row>
    <row r="11" spans="1:19" x14ac:dyDescent="0.25">
      <c r="A11" s="144"/>
      <c r="B11" s="11" t="s">
        <v>77</v>
      </c>
      <c r="C11" s="295"/>
      <c r="D11" s="290"/>
      <c r="E11" s="291"/>
      <c r="F11" s="291"/>
      <c r="G11" s="294"/>
      <c r="H11" s="203"/>
      <c r="I11" s="224"/>
      <c r="J11" s="151"/>
      <c r="K11" s="268"/>
      <c r="L11" s="280"/>
      <c r="M11" s="271"/>
      <c r="N11" s="29"/>
      <c r="O11" s="159"/>
      <c r="P11" s="202"/>
      <c r="Q11" s="261"/>
      <c r="R11" s="263"/>
      <c r="S11" s="305"/>
    </row>
    <row r="12" spans="1:19" ht="15.75" thickBot="1" x14ac:dyDescent="0.3">
      <c r="A12" s="145"/>
      <c r="B12" s="12" t="s">
        <v>137</v>
      </c>
      <c r="C12" s="295"/>
      <c r="D12" s="290"/>
      <c r="E12" s="291"/>
      <c r="F12" s="291"/>
      <c r="G12" s="294"/>
      <c r="H12" s="203"/>
      <c r="I12" s="224"/>
      <c r="J12" s="151"/>
      <c r="K12" s="268"/>
      <c r="L12" s="280"/>
      <c r="M12" s="271"/>
      <c r="N12" s="29"/>
      <c r="O12" s="159"/>
      <c r="P12" s="202"/>
      <c r="Q12" s="261"/>
      <c r="R12" s="263"/>
      <c r="S12" s="305"/>
    </row>
    <row r="13" spans="1:19" ht="29.25" thickBot="1" x14ac:dyDescent="0.3">
      <c r="A13" s="24" t="s">
        <v>78</v>
      </c>
      <c r="B13" s="25" t="s">
        <v>138</v>
      </c>
      <c r="C13" s="116"/>
      <c r="D13" s="120"/>
      <c r="E13" s="121"/>
      <c r="F13" s="121"/>
      <c r="G13" s="122" t="s">
        <v>117</v>
      </c>
      <c r="H13" s="91" t="str">
        <f>IF(COUNTA(D13:G13)&gt;1,"◄",(IF(COUNTA(D13:G13)=0,"!","")))</f>
        <v/>
      </c>
      <c r="I13" s="92">
        <f>COUNTA(D13:G13)</f>
        <v>1</v>
      </c>
      <c r="J13" s="101">
        <v>1</v>
      </c>
      <c r="K13" s="117">
        <f>J13/SUM(J7:J13)</f>
        <v>0.33333333333333331</v>
      </c>
      <c r="L13" s="281"/>
      <c r="M13" s="272"/>
      <c r="N13" s="29"/>
      <c r="O13" s="95">
        <f>IF(G13&lt;&gt;"",1,IF(F13&lt;&gt;"",2/3,IF(E13&lt;&gt;"",1/3,0)))*J13</f>
        <v>1</v>
      </c>
      <c r="P13" s="96">
        <f>O13*$L$7*20/(L7+L15+L25)</f>
        <v>4</v>
      </c>
      <c r="Q13" s="262"/>
      <c r="R13" s="264"/>
      <c r="S13" s="305"/>
    </row>
    <row r="14" spans="1:19" ht="28.15" customHeight="1" thickBot="1" x14ac:dyDescent="0.3">
      <c r="A14" s="141" t="s">
        <v>79</v>
      </c>
      <c r="B14" s="142"/>
      <c r="C14" s="28"/>
      <c r="D14" s="28"/>
      <c r="E14" s="28"/>
      <c r="F14" s="28"/>
      <c r="G14" s="28"/>
      <c r="H14" s="91"/>
      <c r="I14" s="92"/>
      <c r="J14" s="79"/>
      <c r="K14" s="65"/>
      <c r="L14" s="66"/>
      <c r="M14" s="67"/>
      <c r="N14" s="52"/>
      <c r="O14" s="57"/>
      <c r="P14" s="27"/>
      <c r="Q14" s="62"/>
      <c r="R14" s="78"/>
      <c r="S14" s="305"/>
    </row>
    <row r="15" spans="1:19" x14ac:dyDescent="0.25">
      <c r="A15" s="136" t="s">
        <v>80</v>
      </c>
      <c r="B15" s="10" t="s">
        <v>81</v>
      </c>
      <c r="C15" s="296"/>
      <c r="D15" s="300"/>
      <c r="E15" s="301" t="s">
        <v>117</v>
      </c>
      <c r="F15" s="299"/>
      <c r="G15" s="297"/>
      <c r="H15" s="203" t="str">
        <f>IF(COUNTA(D15:G16)&gt;1,"◄",(IF(COUNTA(D15:G16)=0,"!","")))</f>
        <v/>
      </c>
      <c r="I15" s="224">
        <f>COUNTA(D15:G16)</f>
        <v>1</v>
      </c>
      <c r="J15" s="195">
        <v>1</v>
      </c>
      <c r="K15" s="282">
        <f>J15/SUM(J15:J23)</f>
        <v>0.25</v>
      </c>
      <c r="L15" s="279">
        <v>5</v>
      </c>
      <c r="M15" s="270">
        <f>L15/SUM(L7:L41)</f>
        <v>0.25</v>
      </c>
      <c r="N15" s="29"/>
      <c r="O15" s="158">
        <f>IF(G15&lt;&gt;"",1,IF(F15&lt;&gt;"",2/3,IF(E15&lt;&gt;"",1/3,0)))*J15</f>
        <v>0.33333333333333331</v>
      </c>
      <c r="P15" s="161">
        <f>O15*$L$15*20/(L7+L15+L25)</f>
        <v>1.6666666666666665</v>
      </c>
      <c r="Q15" s="164">
        <f>SUM(P15:P23)/SUM(J15:J23)</f>
        <v>2.5</v>
      </c>
      <c r="R15" s="155" t="str">
        <f>ROUND(SUM(P15:P23)/SUM(J15:J23),2) &amp; " / " &amp; ROUND(20*M15,2)</f>
        <v>2,5 / 5</v>
      </c>
      <c r="S15" s="305"/>
    </row>
    <row r="16" spans="1:19" ht="29.25" thickBot="1" x14ac:dyDescent="0.3">
      <c r="A16" s="140"/>
      <c r="B16" s="9" t="s">
        <v>82</v>
      </c>
      <c r="C16" s="295"/>
      <c r="D16" s="290"/>
      <c r="E16" s="291"/>
      <c r="F16" s="291"/>
      <c r="G16" s="294"/>
      <c r="H16" s="203"/>
      <c r="I16" s="224"/>
      <c r="J16" s="277"/>
      <c r="K16" s="285"/>
      <c r="L16" s="286"/>
      <c r="M16" s="273"/>
      <c r="N16" s="29"/>
      <c r="O16" s="255"/>
      <c r="P16" s="256"/>
      <c r="Q16" s="165"/>
      <c r="R16" s="156"/>
      <c r="S16" s="305"/>
    </row>
    <row r="17" spans="1:19" x14ac:dyDescent="0.25">
      <c r="A17" s="136" t="s">
        <v>83</v>
      </c>
      <c r="B17" s="10" t="s">
        <v>135</v>
      </c>
      <c r="C17" s="296"/>
      <c r="D17" s="289" t="s">
        <v>117</v>
      </c>
      <c r="E17" s="291"/>
      <c r="F17" s="291"/>
      <c r="G17" s="293"/>
      <c r="H17" s="203" t="str">
        <f>IF(COUNTA(D17:G19)&gt;1,"◄",(IF(COUNTA(D17:G19)=0,"!","")))</f>
        <v/>
      </c>
      <c r="I17" s="224">
        <f>COUNTA(D17:G19)</f>
        <v>1</v>
      </c>
      <c r="J17" s="151">
        <v>1</v>
      </c>
      <c r="K17" s="268">
        <f>J17/SUM(J15:J23)</f>
        <v>0.25</v>
      </c>
      <c r="L17" s="286"/>
      <c r="M17" s="273"/>
      <c r="N17" s="29"/>
      <c r="O17" s="159">
        <f>IF(G17&lt;&gt;"",1,IF(F17&lt;&gt;"",2/3,IF(E17&lt;&gt;"",1/3,0)))*J17</f>
        <v>0</v>
      </c>
      <c r="P17" s="162">
        <f>O17*$L$15*20/(L7+L15+L25)</f>
        <v>0</v>
      </c>
      <c r="Q17" s="165"/>
      <c r="R17" s="156"/>
      <c r="S17" s="305"/>
    </row>
    <row r="18" spans="1:19" x14ac:dyDescent="0.25">
      <c r="A18" s="139"/>
      <c r="B18" s="11" t="s">
        <v>84</v>
      </c>
      <c r="C18" s="295"/>
      <c r="D18" s="290"/>
      <c r="E18" s="291"/>
      <c r="F18" s="291"/>
      <c r="G18" s="294"/>
      <c r="H18" s="203"/>
      <c r="I18" s="224"/>
      <c r="J18" s="277"/>
      <c r="K18" s="268"/>
      <c r="L18" s="286"/>
      <c r="M18" s="273"/>
      <c r="N18" s="29"/>
      <c r="O18" s="255"/>
      <c r="P18" s="256"/>
      <c r="Q18" s="165"/>
      <c r="R18" s="156"/>
      <c r="S18" s="305"/>
    </row>
    <row r="19" spans="1:19" ht="15.75" thickBot="1" x14ac:dyDescent="0.3">
      <c r="A19" s="267"/>
      <c r="B19" s="12" t="s">
        <v>136</v>
      </c>
      <c r="C19" s="295"/>
      <c r="D19" s="290"/>
      <c r="E19" s="291"/>
      <c r="F19" s="291"/>
      <c r="G19" s="294"/>
      <c r="H19" s="203"/>
      <c r="I19" s="224"/>
      <c r="J19" s="277"/>
      <c r="K19" s="268"/>
      <c r="L19" s="286"/>
      <c r="M19" s="273"/>
      <c r="N19" s="29"/>
      <c r="O19" s="255"/>
      <c r="P19" s="256"/>
      <c r="Q19" s="165"/>
      <c r="R19" s="156"/>
      <c r="S19" s="305"/>
    </row>
    <row r="20" spans="1:19" x14ac:dyDescent="0.25">
      <c r="A20" s="136" t="s">
        <v>85</v>
      </c>
      <c r="B20" s="7" t="s">
        <v>86</v>
      </c>
      <c r="C20" s="296"/>
      <c r="D20" s="290"/>
      <c r="E20" s="291"/>
      <c r="F20" s="292" t="s">
        <v>117</v>
      </c>
      <c r="G20" s="293"/>
      <c r="H20" s="203" t="str">
        <f>IF(COUNTA(D20:G21)&gt;1,"◄",(IF(COUNTA(D20:G21)=0,"!","")))</f>
        <v/>
      </c>
      <c r="I20" s="224">
        <f>COUNTA(D20:G21)</f>
        <v>1</v>
      </c>
      <c r="J20" s="151">
        <v>1</v>
      </c>
      <c r="K20" s="268">
        <f>J20/SUM(J15:J23)</f>
        <v>0.25</v>
      </c>
      <c r="L20" s="286"/>
      <c r="M20" s="273"/>
      <c r="N20" s="29"/>
      <c r="O20" s="159">
        <f>IF(G20&lt;&gt;"",1,IF(F20&lt;&gt;"",2/3,IF(E20&lt;&gt;"",1/3,0)))*J20</f>
        <v>0.66666666666666663</v>
      </c>
      <c r="P20" s="162">
        <f>O20*$L$15*20/(L7+L15+L25)</f>
        <v>3.333333333333333</v>
      </c>
      <c r="Q20" s="165"/>
      <c r="R20" s="156"/>
      <c r="S20" s="305"/>
    </row>
    <row r="21" spans="1:19" ht="15.75" thickBot="1" x14ac:dyDescent="0.3">
      <c r="A21" s="137"/>
      <c r="B21" s="12" t="s">
        <v>123</v>
      </c>
      <c r="C21" s="295"/>
      <c r="D21" s="290"/>
      <c r="E21" s="291"/>
      <c r="F21" s="291"/>
      <c r="G21" s="294"/>
      <c r="H21" s="203"/>
      <c r="I21" s="224"/>
      <c r="J21" s="277"/>
      <c r="K21" s="285"/>
      <c r="L21" s="286"/>
      <c r="M21" s="273"/>
      <c r="N21" s="29"/>
      <c r="O21" s="255"/>
      <c r="P21" s="256"/>
      <c r="Q21" s="165"/>
      <c r="R21" s="156"/>
      <c r="S21" s="305"/>
    </row>
    <row r="22" spans="1:19" x14ac:dyDescent="0.25">
      <c r="A22" s="146" t="s">
        <v>87</v>
      </c>
      <c r="B22" s="16" t="s">
        <v>88</v>
      </c>
      <c r="C22" s="295"/>
      <c r="D22" s="290"/>
      <c r="E22" s="291"/>
      <c r="F22" s="291"/>
      <c r="G22" s="293" t="s">
        <v>117</v>
      </c>
      <c r="H22" s="203" t="str">
        <f>IF(COUNTA(D22:G23)&gt;1,"◄",(IF(COUNTA(D22:G23)=0,"!","")))</f>
        <v/>
      </c>
      <c r="I22" s="224">
        <f>COUNTA(D22:G23)</f>
        <v>1</v>
      </c>
      <c r="J22" s="151">
        <v>1</v>
      </c>
      <c r="K22" s="268">
        <f>J22/SUM(J15:J23)</f>
        <v>0.25</v>
      </c>
      <c r="L22" s="286"/>
      <c r="M22" s="273"/>
      <c r="N22" s="29"/>
      <c r="O22" s="159">
        <f>IF(G22&lt;&gt;"",1,IF(F22&lt;&gt;"",2/3,IF(E22&lt;&gt;"",1/3,0)))*J22</f>
        <v>1</v>
      </c>
      <c r="P22" s="162">
        <f>O22*$L$15*20/(L7+L15+L25)</f>
        <v>5</v>
      </c>
      <c r="Q22" s="261"/>
      <c r="R22" s="263"/>
      <c r="S22" s="305"/>
    </row>
    <row r="23" spans="1:19" ht="15.75" thickBot="1" x14ac:dyDescent="0.3">
      <c r="A23" s="137"/>
      <c r="B23" s="12" t="s">
        <v>89</v>
      </c>
      <c r="C23" s="295"/>
      <c r="D23" s="302"/>
      <c r="E23" s="303"/>
      <c r="F23" s="303"/>
      <c r="G23" s="304"/>
      <c r="H23" s="203"/>
      <c r="I23" s="224"/>
      <c r="J23" s="278"/>
      <c r="K23" s="269"/>
      <c r="L23" s="287"/>
      <c r="M23" s="274"/>
      <c r="N23" s="29"/>
      <c r="O23" s="260"/>
      <c r="P23" s="259"/>
      <c r="Q23" s="262"/>
      <c r="R23" s="264"/>
      <c r="S23" s="305"/>
    </row>
    <row r="24" spans="1:19" ht="28.15" customHeight="1" thickBot="1" x14ac:dyDescent="0.3">
      <c r="A24" s="141" t="s">
        <v>90</v>
      </c>
      <c r="B24" s="142"/>
      <c r="C24" s="28"/>
      <c r="D24" s="28"/>
      <c r="E24" s="28"/>
      <c r="F24" s="28"/>
      <c r="G24" s="28"/>
      <c r="H24" s="91"/>
      <c r="I24" s="92"/>
      <c r="J24" s="79"/>
      <c r="K24" s="65"/>
      <c r="L24" s="66"/>
      <c r="M24" s="67"/>
      <c r="N24" s="52"/>
      <c r="O24" s="57"/>
      <c r="P24" s="27"/>
      <c r="Q24" s="62"/>
      <c r="R24" s="78"/>
      <c r="S24" s="305"/>
    </row>
    <row r="25" spans="1:19" x14ac:dyDescent="0.25">
      <c r="A25" s="136" t="s">
        <v>91</v>
      </c>
      <c r="B25" s="7" t="s">
        <v>92</v>
      </c>
      <c r="C25" s="295"/>
      <c r="D25" s="300"/>
      <c r="E25" s="299"/>
      <c r="F25" s="299"/>
      <c r="G25" s="297" t="s">
        <v>117</v>
      </c>
      <c r="H25" s="203" t="str">
        <f>IF(COUNTA(D25:G27)&gt;1,"◄",(IF(COUNTA(D25:G27)=0,"!","")))</f>
        <v/>
      </c>
      <c r="I25" s="224">
        <f>COUNTA(D25:G27)</f>
        <v>1</v>
      </c>
      <c r="J25" s="195">
        <v>1</v>
      </c>
      <c r="K25" s="282">
        <f>J25/SUM(J25:J41)</f>
        <v>7.6923076923076927E-2</v>
      </c>
      <c r="L25" s="279">
        <v>11</v>
      </c>
      <c r="M25" s="270">
        <f>L25/SUM(L7:L41)</f>
        <v>0.55000000000000004</v>
      </c>
      <c r="N25" s="29"/>
      <c r="O25" s="158">
        <f>IF(G25&lt;&gt;"",1,IF(F25&lt;&gt;"",2/3,IF(E25&lt;&gt;"",1/3,0)))*J25</f>
        <v>1</v>
      </c>
      <c r="P25" s="161">
        <f>O25*$L$25*20/(L7+L15+L25)</f>
        <v>11</v>
      </c>
      <c r="Q25" s="164">
        <f>SUM(P25:P41)/SUM(J25:J41)</f>
        <v>5.6410256410256414</v>
      </c>
      <c r="R25" s="155" t="str">
        <f>ROUND(SUM(P25:P41)/SUM(J25:J41),2) &amp; " / " &amp; ROUND(20*M25,2)</f>
        <v>5,64 / 11</v>
      </c>
      <c r="S25" s="305"/>
    </row>
    <row r="26" spans="1:19" x14ac:dyDescent="0.25">
      <c r="A26" s="147"/>
      <c r="B26" s="8" t="s">
        <v>93</v>
      </c>
      <c r="C26" s="295"/>
      <c r="D26" s="290"/>
      <c r="E26" s="291"/>
      <c r="F26" s="291"/>
      <c r="G26" s="294"/>
      <c r="H26" s="203"/>
      <c r="I26" s="224"/>
      <c r="J26" s="151"/>
      <c r="K26" s="268"/>
      <c r="L26" s="283"/>
      <c r="M26" s="275"/>
      <c r="N26" s="29"/>
      <c r="O26" s="192"/>
      <c r="P26" s="256"/>
      <c r="Q26" s="165"/>
      <c r="R26" s="156"/>
      <c r="S26" s="305"/>
    </row>
    <row r="27" spans="1:19" ht="15.75" thickBot="1" x14ac:dyDescent="0.3">
      <c r="A27" s="137"/>
      <c r="B27" s="9" t="s">
        <v>94</v>
      </c>
      <c r="C27" s="295"/>
      <c r="D27" s="290"/>
      <c r="E27" s="291"/>
      <c r="F27" s="291"/>
      <c r="G27" s="294"/>
      <c r="H27" s="203"/>
      <c r="I27" s="224"/>
      <c r="J27" s="151"/>
      <c r="K27" s="268"/>
      <c r="L27" s="283"/>
      <c r="M27" s="275"/>
      <c r="N27" s="29"/>
      <c r="O27" s="192"/>
      <c r="P27" s="256"/>
      <c r="Q27" s="165"/>
      <c r="R27" s="156"/>
      <c r="S27" s="305"/>
    </row>
    <row r="28" spans="1:19" x14ac:dyDescent="0.25">
      <c r="A28" s="307" t="s">
        <v>139</v>
      </c>
      <c r="B28" s="15" t="s">
        <v>95</v>
      </c>
      <c r="C28" s="296"/>
      <c r="D28" s="289"/>
      <c r="E28" s="291"/>
      <c r="F28" s="292" t="s">
        <v>117</v>
      </c>
      <c r="G28" s="293"/>
      <c r="H28" s="203" t="str">
        <f>IF(COUNTA(D28:G32)&gt;1,"◄",(IF(COUNTA(D28:G32)=0,"!","")))</f>
        <v/>
      </c>
      <c r="I28" s="224">
        <f>COUNTA(D28:G32)</f>
        <v>1</v>
      </c>
      <c r="J28" s="151">
        <v>6</v>
      </c>
      <c r="K28" s="268">
        <f>J28/SUM(J25:J41)</f>
        <v>0.46153846153846156</v>
      </c>
      <c r="L28" s="283"/>
      <c r="M28" s="275"/>
      <c r="N28" s="29"/>
      <c r="O28" s="159">
        <f>IF(G28&lt;&gt;"",1,IF(F28&lt;&gt;"",2/3,IF(E28&lt;&gt;"",1/3,0)))*J28</f>
        <v>4</v>
      </c>
      <c r="P28" s="162">
        <f>O28*$L$25*20/(L7+L15+L25)</f>
        <v>44</v>
      </c>
      <c r="Q28" s="165"/>
      <c r="R28" s="156"/>
      <c r="S28" s="305"/>
    </row>
    <row r="29" spans="1:19" x14ac:dyDescent="0.25">
      <c r="A29" s="308"/>
      <c r="B29" s="11" t="s">
        <v>96</v>
      </c>
      <c r="C29" s="295"/>
      <c r="D29" s="290"/>
      <c r="E29" s="291"/>
      <c r="F29" s="291"/>
      <c r="G29" s="294"/>
      <c r="H29" s="203"/>
      <c r="I29" s="224"/>
      <c r="J29" s="151"/>
      <c r="K29" s="268"/>
      <c r="L29" s="283"/>
      <c r="M29" s="275"/>
      <c r="N29" s="29"/>
      <c r="O29" s="255"/>
      <c r="P29" s="256"/>
      <c r="Q29" s="165"/>
      <c r="R29" s="156"/>
      <c r="S29" s="305"/>
    </row>
    <row r="30" spans="1:19" x14ac:dyDescent="0.25">
      <c r="A30" s="308"/>
      <c r="B30" s="8" t="s">
        <v>97</v>
      </c>
      <c r="C30" s="295"/>
      <c r="D30" s="290"/>
      <c r="E30" s="291"/>
      <c r="F30" s="291"/>
      <c r="G30" s="294"/>
      <c r="H30" s="203"/>
      <c r="I30" s="224"/>
      <c r="J30" s="151"/>
      <c r="K30" s="268"/>
      <c r="L30" s="283"/>
      <c r="M30" s="275"/>
      <c r="N30" s="29"/>
      <c r="O30" s="255"/>
      <c r="P30" s="182"/>
      <c r="Q30" s="165"/>
      <c r="R30" s="156"/>
      <c r="S30" s="305"/>
    </row>
    <row r="31" spans="1:19" x14ac:dyDescent="0.25">
      <c r="A31" s="308"/>
      <c r="B31" s="11" t="s">
        <v>98</v>
      </c>
      <c r="C31" s="295"/>
      <c r="D31" s="290"/>
      <c r="E31" s="291"/>
      <c r="F31" s="291"/>
      <c r="G31" s="294"/>
      <c r="H31" s="203"/>
      <c r="I31" s="224"/>
      <c r="J31" s="151"/>
      <c r="K31" s="268"/>
      <c r="L31" s="283"/>
      <c r="M31" s="275"/>
      <c r="N31" s="29"/>
      <c r="O31" s="255"/>
      <c r="P31" s="182"/>
      <c r="Q31" s="165"/>
      <c r="R31" s="156"/>
      <c r="S31" s="305"/>
    </row>
    <row r="32" spans="1:19" ht="15.75" thickBot="1" x14ac:dyDescent="0.3">
      <c r="A32" s="309"/>
      <c r="B32" s="12" t="s">
        <v>99</v>
      </c>
      <c r="C32" s="295"/>
      <c r="D32" s="290"/>
      <c r="E32" s="291"/>
      <c r="F32" s="291"/>
      <c r="G32" s="294"/>
      <c r="H32" s="203"/>
      <c r="I32" s="224"/>
      <c r="J32" s="151"/>
      <c r="K32" s="268"/>
      <c r="L32" s="283"/>
      <c r="M32" s="275"/>
      <c r="N32" s="29"/>
      <c r="O32" s="255"/>
      <c r="P32" s="182"/>
      <c r="Q32" s="265"/>
      <c r="R32" s="257"/>
      <c r="S32" s="305"/>
    </row>
    <row r="33" spans="1:19" x14ac:dyDescent="0.25">
      <c r="A33" s="138" t="s">
        <v>100</v>
      </c>
      <c r="B33" s="15" t="s">
        <v>101</v>
      </c>
      <c r="C33" s="296"/>
      <c r="D33" s="289"/>
      <c r="E33" s="291"/>
      <c r="F33" s="292" t="s">
        <v>117</v>
      </c>
      <c r="G33" s="293"/>
      <c r="H33" s="203" t="str">
        <f>IF(COUNTA(D33:G35)&gt;1,"◄",(IF(COUNTA(D33:G35)=0,"!","")))</f>
        <v/>
      </c>
      <c r="I33" s="224">
        <f>COUNTA(D33:G35)</f>
        <v>1</v>
      </c>
      <c r="J33" s="151">
        <v>1</v>
      </c>
      <c r="K33" s="268">
        <f>J33/SUM(J25:J41)</f>
        <v>7.6923076923076927E-2</v>
      </c>
      <c r="L33" s="283"/>
      <c r="M33" s="275"/>
      <c r="N33" s="29"/>
      <c r="O33" s="159">
        <f>IF(G33&lt;&gt;"",1,IF(F33&lt;&gt;"",2/3,IF(E33&lt;&gt;"",1/3,0)))*J33</f>
        <v>0.66666666666666663</v>
      </c>
      <c r="P33" s="162">
        <f>O33*$L$25*20/(L7+L15+L25)</f>
        <v>7.333333333333333</v>
      </c>
      <c r="Q33" s="265"/>
      <c r="R33" s="257"/>
      <c r="S33" s="305"/>
    </row>
    <row r="34" spans="1:19" x14ac:dyDescent="0.25">
      <c r="A34" s="139"/>
      <c r="B34" s="11" t="s">
        <v>102</v>
      </c>
      <c r="C34" s="295"/>
      <c r="D34" s="290"/>
      <c r="E34" s="291"/>
      <c r="F34" s="291"/>
      <c r="G34" s="294"/>
      <c r="H34" s="203"/>
      <c r="I34" s="224"/>
      <c r="J34" s="151"/>
      <c r="K34" s="268"/>
      <c r="L34" s="283"/>
      <c r="M34" s="275"/>
      <c r="N34" s="29"/>
      <c r="O34" s="255"/>
      <c r="P34" s="256"/>
      <c r="Q34" s="265"/>
      <c r="R34" s="257"/>
      <c r="S34" s="305"/>
    </row>
    <row r="35" spans="1:19" ht="15.75" thickBot="1" x14ac:dyDescent="0.3">
      <c r="A35" s="140"/>
      <c r="B35" s="12" t="s">
        <v>103</v>
      </c>
      <c r="C35" s="295"/>
      <c r="D35" s="290"/>
      <c r="E35" s="291"/>
      <c r="F35" s="291"/>
      <c r="G35" s="294"/>
      <c r="H35" s="203"/>
      <c r="I35" s="224"/>
      <c r="J35" s="151"/>
      <c r="K35" s="268"/>
      <c r="L35" s="283"/>
      <c r="M35" s="275"/>
      <c r="N35" s="29"/>
      <c r="O35" s="255"/>
      <c r="P35" s="256"/>
      <c r="Q35" s="265"/>
      <c r="R35" s="257"/>
      <c r="S35" s="305"/>
    </row>
    <row r="36" spans="1:19" ht="29.25" thickBot="1" x14ac:dyDescent="0.3">
      <c r="A36" s="75" t="s">
        <v>104</v>
      </c>
      <c r="B36" s="13" t="s">
        <v>105</v>
      </c>
      <c r="C36" s="116"/>
      <c r="D36" s="123" t="s">
        <v>117</v>
      </c>
      <c r="E36" s="124"/>
      <c r="F36" s="124"/>
      <c r="G36" s="125"/>
      <c r="H36" s="91" t="str">
        <f>IF(COUNTA(D36:G36)&gt;1,"◄",(IF(COUNTA(D36:G36)=0,"!","")))</f>
        <v/>
      </c>
      <c r="I36" s="92">
        <f>COUNTA(D36:G36)</f>
        <v>1</v>
      </c>
      <c r="J36" s="118">
        <v>2</v>
      </c>
      <c r="K36" s="119">
        <f>J36/SUM(J25:J41)</f>
        <v>0.15384615384615385</v>
      </c>
      <c r="L36" s="283"/>
      <c r="M36" s="275"/>
      <c r="N36" s="29"/>
      <c r="O36" s="99">
        <f>IF(G36&lt;&gt;"",1,IF(F36&lt;&gt;"",2/3,IF(E36&lt;&gt;"",1/3,0)))*J36</f>
        <v>0</v>
      </c>
      <c r="P36" s="100">
        <f>O36*$L$25*20/(L7+L15+L25)</f>
        <v>0</v>
      </c>
      <c r="Q36" s="265"/>
      <c r="R36" s="257"/>
      <c r="S36" s="305"/>
    </row>
    <row r="37" spans="1:19" ht="28.5" x14ac:dyDescent="0.25">
      <c r="A37" s="138" t="s">
        <v>106</v>
      </c>
      <c r="B37" s="15" t="s">
        <v>107</v>
      </c>
      <c r="C37" s="296"/>
      <c r="D37" s="289"/>
      <c r="E37" s="292" t="s">
        <v>117</v>
      </c>
      <c r="F37" s="291"/>
      <c r="G37" s="293"/>
      <c r="H37" s="203" t="str">
        <f>IF(COUNTA(D37:G39)&gt;1,"◄",(IF(COUNTA(D37:G39)=0,"!","")))</f>
        <v/>
      </c>
      <c r="I37" s="224">
        <f>COUNTA(D37:G39)</f>
        <v>1</v>
      </c>
      <c r="J37" s="151">
        <v>2</v>
      </c>
      <c r="K37" s="268">
        <f>J37/SUM(J25:J41)</f>
        <v>0.15384615384615385</v>
      </c>
      <c r="L37" s="283"/>
      <c r="M37" s="275"/>
      <c r="N37" s="29"/>
      <c r="O37" s="159">
        <f>IF(G37&lt;&gt;"",1,IF(F37&lt;&gt;"",2/3,IF(E37&lt;&gt;"",1/3,0)))*J37</f>
        <v>0.66666666666666663</v>
      </c>
      <c r="P37" s="162">
        <f>O37*$L$25*20/(L7+L15+L25)</f>
        <v>7.333333333333333</v>
      </c>
      <c r="Q37" s="265"/>
      <c r="R37" s="257"/>
      <c r="S37" s="305"/>
    </row>
    <row r="38" spans="1:19" x14ac:dyDescent="0.25">
      <c r="A38" s="139"/>
      <c r="B38" s="11" t="s">
        <v>108</v>
      </c>
      <c r="C38" s="295"/>
      <c r="D38" s="290"/>
      <c r="E38" s="291"/>
      <c r="F38" s="291"/>
      <c r="G38" s="294"/>
      <c r="H38" s="203"/>
      <c r="I38" s="224"/>
      <c r="J38" s="151"/>
      <c r="K38" s="268"/>
      <c r="L38" s="283"/>
      <c r="M38" s="275"/>
      <c r="N38" s="29"/>
      <c r="O38" s="255"/>
      <c r="P38" s="256"/>
      <c r="Q38" s="265"/>
      <c r="R38" s="257"/>
      <c r="S38" s="305"/>
    </row>
    <row r="39" spans="1:19" ht="15.75" thickBot="1" x14ac:dyDescent="0.3">
      <c r="A39" s="140"/>
      <c r="B39" s="12" t="s">
        <v>109</v>
      </c>
      <c r="C39" s="295"/>
      <c r="D39" s="290"/>
      <c r="E39" s="291"/>
      <c r="F39" s="291"/>
      <c r="G39" s="294"/>
      <c r="H39" s="203"/>
      <c r="I39" s="224"/>
      <c r="J39" s="151"/>
      <c r="K39" s="268"/>
      <c r="L39" s="283"/>
      <c r="M39" s="275"/>
      <c r="N39" s="29"/>
      <c r="O39" s="255"/>
      <c r="P39" s="256"/>
      <c r="Q39" s="265"/>
      <c r="R39" s="257"/>
      <c r="S39" s="305"/>
    </row>
    <row r="40" spans="1:19" x14ac:dyDescent="0.25">
      <c r="A40" s="138" t="s">
        <v>110</v>
      </c>
      <c r="B40" s="16" t="s">
        <v>111</v>
      </c>
      <c r="C40" s="296"/>
      <c r="D40" s="290"/>
      <c r="E40" s="292" t="s">
        <v>117</v>
      </c>
      <c r="F40" s="291"/>
      <c r="G40" s="293"/>
      <c r="H40" s="203" t="str">
        <f>IF(COUNTA(D40:G41)&gt;1,"◄",(IF(COUNTA(D40:G41)=0,"!","")))</f>
        <v/>
      </c>
      <c r="I40" s="224">
        <f>COUNTA(D40:G41)</f>
        <v>1</v>
      </c>
      <c r="J40" s="151">
        <v>1</v>
      </c>
      <c r="K40" s="268">
        <f>J40/SUM(J25:J41)</f>
        <v>7.6923076923076927E-2</v>
      </c>
      <c r="L40" s="283"/>
      <c r="M40" s="275"/>
      <c r="N40" s="29"/>
      <c r="O40" s="159">
        <f>IF(G40&lt;&gt;"",1,IF(F40&lt;&gt;"",2/3,IF(E40&lt;&gt;"",1/3,0)))*J40</f>
        <v>0.33333333333333331</v>
      </c>
      <c r="P40" s="162">
        <f>O40*$L$25*20/(L7+L15+L25)</f>
        <v>3.6666666666666665</v>
      </c>
      <c r="Q40" s="265"/>
      <c r="R40" s="257"/>
      <c r="S40" s="305"/>
    </row>
    <row r="41" spans="1:19" ht="15.75" thickBot="1" x14ac:dyDescent="0.3">
      <c r="A41" s="137"/>
      <c r="B41" s="12" t="s">
        <v>112</v>
      </c>
      <c r="C41" s="295"/>
      <c r="D41" s="302"/>
      <c r="E41" s="303"/>
      <c r="F41" s="303"/>
      <c r="G41" s="304"/>
      <c r="H41" s="203"/>
      <c r="I41" s="224"/>
      <c r="J41" s="288"/>
      <c r="K41" s="269"/>
      <c r="L41" s="284"/>
      <c r="M41" s="276"/>
      <c r="N41" s="29"/>
      <c r="O41" s="260"/>
      <c r="P41" s="259"/>
      <c r="Q41" s="266"/>
      <c r="R41" s="258"/>
      <c r="S41" s="306"/>
    </row>
    <row r="42" spans="1:19" x14ac:dyDescent="0.25">
      <c r="I42" s="104">
        <f>SUM(I7:I41)</f>
        <v>13</v>
      </c>
    </row>
    <row r="43" spans="1:19" x14ac:dyDescent="0.25">
      <c r="A43" s="36"/>
      <c r="B43" s="37"/>
      <c r="D43" s="251"/>
      <c r="E43" s="251"/>
      <c r="F43" s="251"/>
      <c r="G43" s="251"/>
    </row>
    <row r="44" spans="1:19" ht="16.5" thickBot="1" x14ac:dyDescent="0.3">
      <c r="A44" s="36"/>
      <c r="B44" s="38" t="s">
        <v>134</v>
      </c>
      <c r="D44" s="252">
        <f>IF(I42&lt;&gt;13,"Erreur",IF(MAX(I7:I41)&gt;1,"Erreur",(Q7+Q15+Q25)))</f>
        <v>10.363247863247864</v>
      </c>
      <c r="E44" s="252"/>
      <c r="F44" s="253" t="s">
        <v>141</v>
      </c>
      <c r="G44" s="253"/>
    </row>
    <row r="45" spans="1:19" ht="16.5" thickBot="1" x14ac:dyDescent="0.3">
      <c r="A45" s="36"/>
      <c r="B45" s="40" t="s">
        <v>129</v>
      </c>
      <c r="D45" s="247"/>
      <c r="E45" s="247"/>
      <c r="F45" s="248" t="s">
        <v>142</v>
      </c>
      <c r="G45" s="248"/>
    </row>
    <row r="46" spans="1:19" x14ac:dyDescent="0.25">
      <c r="A46" s="249" t="s">
        <v>130</v>
      </c>
      <c r="B46" s="250"/>
      <c r="C46" s="72"/>
      <c r="D46" s="72"/>
      <c r="E46" s="72"/>
      <c r="F46" s="72"/>
      <c r="G46" s="72"/>
    </row>
    <row r="47" spans="1:19" ht="15.75" thickBot="1" x14ac:dyDescent="0.3">
      <c r="A47" s="41"/>
      <c r="B47" s="41"/>
      <c r="C47" s="48" t="str">
        <f>(IF(O43&gt;31,"ATTENTION. Erreur de saisie : cocher une seule colonne par ligne ! Voir repères ◄ à droite de la grille.",""))</f>
        <v/>
      </c>
      <c r="D47" s="48"/>
      <c r="E47" s="48"/>
      <c r="F47" s="48"/>
      <c r="G47" s="48"/>
    </row>
    <row r="48" spans="1:19" x14ac:dyDescent="0.25">
      <c r="A48" s="243" t="s">
        <v>131</v>
      </c>
      <c r="B48" s="244"/>
      <c r="C48" s="245"/>
      <c r="D48" s="245"/>
      <c r="E48" s="245"/>
      <c r="F48" s="245"/>
      <c r="G48" s="246"/>
    </row>
    <row r="49" spans="1:7" ht="48" customHeight="1" thickBot="1" x14ac:dyDescent="0.3">
      <c r="A49" s="240"/>
      <c r="B49" s="241"/>
      <c r="C49" s="241"/>
      <c r="D49" s="241"/>
      <c r="E49" s="241"/>
      <c r="F49" s="241"/>
      <c r="G49" s="242"/>
    </row>
    <row r="50" spans="1:7" ht="15.75" thickBot="1" x14ac:dyDescent="0.3">
      <c r="A50" s="42"/>
      <c r="B50" s="43"/>
      <c r="C50" s="43"/>
      <c r="D50" s="44"/>
      <c r="E50" s="45"/>
      <c r="F50" s="45"/>
      <c r="G50" s="45"/>
    </row>
    <row r="51" spans="1:7" x14ac:dyDescent="0.25">
      <c r="A51" s="238" t="s">
        <v>132</v>
      </c>
      <c r="B51" s="239"/>
      <c r="C51" s="225" t="s">
        <v>133</v>
      </c>
      <c r="D51" s="226"/>
      <c r="E51" s="226"/>
      <c r="F51" s="226"/>
      <c r="G51" s="227"/>
    </row>
    <row r="52" spans="1:7" ht="39.4" customHeight="1" x14ac:dyDescent="0.25">
      <c r="A52" s="234"/>
      <c r="B52" s="235"/>
      <c r="C52" s="228"/>
      <c r="D52" s="229"/>
      <c r="E52" s="229"/>
      <c r="F52" s="229"/>
      <c r="G52" s="230"/>
    </row>
    <row r="53" spans="1:7" ht="39.4" customHeight="1" x14ac:dyDescent="0.25">
      <c r="A53" s="234"/>
      <c r="B53" s="235"/>
      <c r="C53" s="228"/>
      <c r="D53" s="229"/>
      <c r="E53" s="229"/>
      <c r="F53" s="229"/>
      <c r="G53" s="230"/>
    </row>
    <row r="54" spans="1:7" ht="39.4" customHeight="1" thickBot="1" x14ac:dyDescent="0.3">
      <c r="A54" s="236"/>
      <c r="B54" s="237"/>
      <c r="C54" s="231"/>
      <c r="D54" s="232"/>
      <c r="E54" s="232"/>
      <c r="F54" s="232"/>
      <c r="G54" s="233"/>
    </row>
    <row r="55" spans="1:7" x14ac:dyDescent="0.25">
      <c r="E55" s="108"/>
      <c r="F55" s="108"/>
      <c r="G55" s="108"/>
    </row>
  </sheetData>
  <sheetProtection sheet="1" objects="1" scenarios="1"/>
  <mergeCells count="173">
    <mergeCell ref="S7:S41"/>
    <mergeCell ref="P28:P32"/>
    <mergeCell ref="Q7:Q13"/>
    <mergeCell ref="R7:R13"/>
    <mergeCell ref="A54:B54"/>
    <mergeCell ref="C54:G54"/>
    <mergeCell ref="I7:I9"/>
    <mergeCell ref="I10:I12"/>
    <mergeCell ref="I15:I16"/>
    <mergeCell ref="I17:I19"/>
    <mergeCell ref="I20:I21"/>
    <mergeCell ref="I22:I23"/>
    <mergeCell ref="I25:I27"/>
    <mergeCell ref="I28:I32"/>
    <mergeCell ref="I33:I35"/>
    <mergeCell ref="I37:I39"/>
    <mergeCell ref="I40:I41"/>
    <mergeCell ref="A28:A32"/>
    <mergeCell ref="A51:B51"/>
    <mergeCell ref="C51:G51"/>
    <mergeCell ref="A52:B52"/>
    <mergeCell ref="C52:G52"/>
    <mergeCell ref="A53:B53"/>
    <mergeCell ref="C53:G53"/>
    <mergeCell ref="A49:G49"/>
    <mergeCell ref="D43:G43"/>
    <mergeCell ref="D44:E44"/>
    <mergeCell ref="F44:G44"/>
    <mergeCell ref="H40:H41"/>
    <mergeCell ref="C40:C41"/>
    <mergeCell ref="H22:H23"/>
    <mergeCell ref="H25:H27"/>
    <mergeCell ref="H28:H32"/>
    <mergeCell ref="H33:H35"/>
    <mergeCell ref="H37:H39"/>
    <mergeCell ref="D40:D41"/>
    <mergeCell ref="E40:E41"/>
    <mergeCell ref="F40:F41"/>
    <mergeCell ref="G40:G41"/>
    <mergeCell ref="F28:F32"/>
    <mergeCell ref="G28:G32"/>
    <mergeCell ref="D45:E45"/>
    <mergeCell ref="F45:G45"/>
    <mergeCell ref="A46:B46"/>
    <mergeCell ref="A48:G48"/>
    <mergeCell ref="C37:C39"/>
    <mergeCell ref="H7:H9"/>
    <mergeCell ref="H10:H12"/>
    <mergeCell ref="H15:H16"/>
    <mergeCell ref="H17:H19"/>
    <mergeCell ref="H20:H21"/>
    <mergeCell ref="D37:D39"/>
    <mergeCell ref="E37:E39"/>
    <mergeCell ref="F37:F39"/>
    <mergeCell ref="G37:G39"/>
    <mergeCell ref="D22:D23"/>
    <mergeCell ref="E22:E23"/>
    <mergeCell ref="F22:F23"/>
    <mergeCell ref="G22:G23"/>
    <mergeCell ref="D25:D27"/>
    <mergeCell ref="E25:E27"/>
    <mergeCell ref="F25:F27"/>
    <mergeCell ref="G25:G27"/>
    <mergeCell ref="G17:G19"/>
    <mergeCell ref="D20:D21"/>
    <mergeCell ref="E20:E21"/>
    <mergeCell ref="F20:F21"/>
    <mergeCell ref="G20:G21"/>
    <mergeCell ref="D28:D32"/>
    <mergeCell ref="E28:E32"/>
    <mergeCell ref="D7:D9"/>
    <mergeCell ref="E7:E9"/>
    <mergeCell ref="F7:F9"/>
    <mergeCell ref="D10:D12"/>
    <mergeCell ref="E10:E12"/>
    <mergeCell ref="F10:F12"/>
    <mergeCell ref="D15:D16"/>
    <mergeCell ref="E15:E16"/>
    <mergeCell ref="F15:F16"/>
    <mergeCell ref="C1:G1"/>
    <mergeCell ref="C2:D2"/>
    <mergeCell ref="E2:G2"/>
    <mergeCell ref="C3:D3"/>
    <mergeCell ref="E3:G3"/>
    <mergeCell ref="D33:D35"/>
    <mergeCell ref="E33:E35"/>
    <mergeCell ref="F33:F35"/>
    <mergeCell ref="G33:G35"/>
    <mergeCell ref="D17:D19"/>
    <mergeCell ref="E17:E19"/>
    <mergeCell ref="F17:F19"/>
    <mergeCell ref="C22:C23"/>
    <mergeCell ref="C25:C27"/>
    <mergeCell ref="C28:C32"/>
    <mergeCell ref="C33:C35"/>
    <mergeCell ref="G7:G9"/>
    <mergeCell ref="G10:G12"/>
    <mergeCell ref="G15:G16"/>
    <mergeCell ref="C7:C9"/>
    <mergeCell ref="C10:C12"/>
    <mergeCell ref="C15:C16"/>
    <mergeCell ref="C17:C19"/>
    <mergeCell ref="C20:C21"/>
    <mergeCell ref="J37:J39"/>
    <mergeCell ref="J15:J16"/>
    <mergeCell ref="J17:J19"/>
    <mergeCell ref="J20:J21"/>
    <mergeCell ref="J22:J23"/>
    <mergeCell ref="J28:J32"/>
    <mergeCell ref="J7:J9"/>
    <mergeCell ref="J10:J12"/>
    <mergeCell ref="L7:L13"/>
    <mergeCell ref="K7:K9"/>
    <mergeCell ref="K10:K12"/>
    <mergeCell ref="J25:J27"/>
    <mergeCell ref="L25:L41"/>
    <mergeCell ref="K15:K16"/>
    <mergeCell ref="K17:K19"/>
    <mergeCell ref="K20:K21"/>
    <mergeCell ref="K22:K23"/>
    <mergeCell ref="K25:K27"/>
    <mergeCell ref="L15:L23"/>
    <mergeCell ref="J40:J41"/>
    <mergeCell ref="K33:K35"/>
    <mergeCell ref="K28:K32"/>
    <mergeCell ref="O28:O32"/>
    <mergeCell ref="A33:A35"/>
    <mergeCell ref="A37:A39"/>
    <mergeCell ref="A40:A41"/>
    <mergeCell ref="M3:M6"/>
    <mergeCell ref="K3:K6"/>
    <mergeCell ref="A6:B6"/>
    <mergeCell ref="A7:A9"/>
    <mergeCell ref="A10:A12"/>
    <mergeCell ref="A14:B14"/>
    <mergeCell ref="A15:A16"/>
    <mergeCell ref="A17:A19"/>
    <mergeCell ref="A20:A21"/>
    <mergeCell ref="A22:A23"/>
    <mergeCell ref="A24:B24"/>
    <mergeCell ref="A25:A27"/>
    <mergeCell ref="J3:J6"/>
    <mergeCell ref="K40:K41"/>
    <mergeCell ref="M7:M13"/>
    <mergeCell ref="M15:M23"/>
    <mergeCell ref="M25:M41"/>
    <mergeCell ref="L3:L6"/>
    <mergeCell ref="K37:K39"/>
    <mergeCell ref="J33:J35"/>
    <mergeCell ref="O15:O16"/>
    <mergeCell ref="P15:P16"/>
    <mergeCell ref="O17:O19"/>
    <mergeCell ref="P17:P19"/>
    <mergeCell ref="O7:O9"/>
    <mergeCell ref="P7:P9"/>
    <mergeCell ref="O10:O12"/>
    <mergeCell ref="P10:P12"/>
    <mergeCell ref="R25:R41"/>
    <mergeCell ref="O37:O39"/>
    <mergeCell ref="P37:P39"/>
    <mergeCell ref="P22:P23"/>
    <mergeCell ref="O20:O21"/>
    <mergeCell ref="O22:O23"/>
    <mergeCell ref="Q15:Q23"/>
    <mergeCell ref="R15:R23"/>
    <mergeCell ref="P20:P21"/>
    <mergeCell ref="O40:O41"/>
    <mergeCell ref="P40:P41"/>
    <mergeCell ref="Q25:Q41"/>
    <mergeCell ref="O25:O27"/>
    <mergeCell ref="P25:P27"/>
    <mergeCell ref="O33:O35"/>
    <mergeCell ref="P33:P35"/>
  </mergeCells>
  <pageMargins left="0.25" right="0.25" top="0.75" bottom="0.75" header="0.3" footer="0.3"/>
  <pageSetup paperSize="9" scale="4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view="pageBreakPreview" zoomScale="85" zoomScaleNormal="85" zoomScaleSheetLayoutView="85" workbookViewId="0">
      <selection activeCell="B4" sqref="B4"/>
    </sheetView>
  </sheetViews>
  <sheetFormatPr baseColWidth="10" defaultColWidth="10.7109375" defaultRowHeight="15" x14ac:dyDescent="0.25"/>
  <cols>
    <col min="1" max="1" width="39.28515625" style="84" customWidth="1"/>
    <col min="2" max="2" width="111.28515625" style="84" customWidth="1"/>
    <col min="3" max="9" width="6.85546875" style="109" customWidth="1"/>
    <col min="10" max="11" width="12.42578125" style="84" customWidth="1"/>
    <col min="12" max="12" width="12.85546875" style="84" customWidth="1"/>
    <col min="13" max="13" width="13.7109375" style="84" customWidth="1"/>
    <col min="14" max="16384" width="10.7109375" style="84"/>
  </cols>
  <sheetData>
    <row r="1" spans="1:19" ht="19.5" x14ac:dyDescent="0.25">
      <c r="A1" s="1" t="s">
        <v>0</v>
      </c>
      <c r="B1" s="2" t="s">
        <v>1</v>
      </c>
      <c r="C1" s="213" t="s">
        <v>126</v>
      </c>
      <c r="D1" s="214"/>
      <c r="E1" s="214"/>
      <c r="F1" s="214"/>
      <c r="G1" s="215"/>
      <c r="H1" s="31"/>
      <c r="I1" s="31"/>
    </row>
    <row r="2" spans="1:19" ht="15.75" thickBot="1" x14ac:dyDescent="0.3">
      <c r="A2" s="3" t="s">
        <v>2</v>
      </c>
      <c r="B2" s="4"/>
      <c r="C2" s="216" t="s">
        <v>127</v>
      </c>
      <c r="D2" s="217"/>
      <c r="E2" s="220"/>
      <c r="F2" s="220"/>
      <c r="G2" s="221"/>
      <c r="H2" s="87"/>
      <c r="I2" s="87"/>
    </row>
    <row r="3" spans="1:19" ht="14.25" customHeight="1" thickBot="1" x14ac:dyDescent="0.3">
      <c r="A3" s="3" t="s">
        <v>3</v>
      </c>
      <c r="B3" s="4"/>
      <c r="C3" s="218" t="s">
        <v>128</v>
      </c>
      <c r="D3" s="219"/>
      <c r="E3" s="222"/>
      <c r="F3" s="222"/>
      <c r="G3" s="223"/>
      <c r="H3" s="87"/>
      <c r="I3" s="87"/>
      <c r="J3" s="188" t="s">
        <v>115</v>
      </c>
      <c r="K3" s="191" t="s">
        <v>116</v>
      </c>
      <c r="L3" s="181" t="s">
        <v>114</v>
      </c>
      <c r="M3" s="196" t="s">
        <v>113</v>
      </c>
    </row>
    <row r="4" spans="1:19" ht="14.65" customHeight="1" thickBot="1" x14ac:dyDescent="0.3">
      <c r="A4" s="3" t="s">
        <v>4</v>
      </c>
      <c r="B4" s="5"/>
      <c r="C4" s="88"/>
      <c r="D4" s="88"/>
      <c r="E4" s="88"/>
      <c r="F4" s="88"/>
      <c r="G4" s="88"/>
      <c r="H4" s="89"/>
      <c r="I4" s="89"/>
      <c r="J4" s="189"/>
      <c r="K4" s="192"/>
      <c r="L4" s="182"/>
      <c r="M4" s="197"/>
    </row>
    <row r="5" spans="1:19" ht="14.65" customHeight="1" thickBot="1" x14ac:dyDescent="0.3">
      <c r="A5" s="6" t="s">
        <v>5</v>
      </c>
      <c r="B5" s="58" t="s">
        <v>6</v>
      </c>
      <c r="C5" s="30"/>
      <c r="D5" s="30"/>
      <c r="E5" s="30"/>
      <c r="F5" s="30"/>
      <c r="G5" s="30"/>
      <c r="H5" s="32"/>
      <c r="I5" s="32"/>
      <c r="J5" s="189"/>
      <c r="K5" s="192"/>
      <c r="L5" s="182"/>
      <c r="M5" s="197"/>
    </row>
    <row r="6" spans="1:19" ht="28.15" customHeight="1" thickBot="1" x14ac:dyDescent="0.3">
      <c r="A6" s="141" t="s">
        <v>7</v>
      </c>
      <c r="B6" s="142"/>
      <c r="C6" s="53"/>
      <c r="D6" s="54">
        <v>0</v>
      </c>
      <c r="E6" s="55">
        <v>1</v>
      </c>
      <c r="F6" s="55">
        <v>2</v>
      </c>
      <c r="G6" s="56">
        <v>3</v>
      </c>
      <c r="H6" s="84"/>
      <c r="I6" s="51"/>
      <c r="J6" s="190"/>
      <c r="K6" s="193"/>
      <c r="L6" s="183"/>
      <c r="M6" s="198"/>
      <c r="O6" s="54" t="s">
        <v>118</v>
      </c>
      <c r="P6" s="55" t="s">
        <v>121</v>
      </c>
      <c r="Q6" s="77" t="s">
        <v>119</v>
      </c>
      <c r="R6" s="54" t="s">
        <v>122</v>
      </c>
      <c r="S6" s="56" t="s">
        <v>120</v>
      </c>
    </row>
    <row r="7" spans="1:19" x14ac:dyDescent="0.25">
      <c r="A7" s="143" t="s">
        <v>8</v>
      </c>
      <c r="B7" s="7" t="s">
        <v>9</v>
      </c>
      <c r="C7" s="331"/>
      <c r="D7" s="352"/>
      <c r="E7" s="353"/>
      <c r="F7" s="353" t="s">
        <v>117</v>
      </c>
      <c r="G7" s="354"/>
      <c r="H7" s="203" t="str">
        <f>IF(COUNTA(C7:G7)&gt;1,"◄",(IF(COUNTA(C7:G7)=0,"!","")))</f>
        <v/>
      </c>
      <c r="I7" s="224">
        <f>COUNTA(D7:G9)</f>
        <v>1</v>
      </c>
      <c r="J7" s="342">
        <v>1</v>
      </c>
      <c r="K7" s="153">
        <f>J7/SUM($J$7:$J$19)</f>
        <v>0.1</v>
      </c>
      <c r="L7" s="178">
        <v>3</v>
      </c>
      <c r="M7" s="175">
        <f>L7/SUM($L$7:$L$29)</f>
        <v>0.6</v>
      </c>
      <c r="O7" s="158">
        <f>IF(G7&lt;&gt;"",1,IF(F7&lt;&gt;"",2/3,IF(E7&lt;&gt;"",1/3,0)))*J7</f>
        <v>0.66666666666666663</v>
      </c>
      <c r="P7" s="201">
        <f>O7*$L$7*20/(L7+L21)</f>
        <v>8</v>
      </c>
      <c r="Q7" s="164">
        <f>SUM(P7:P19)/SUM(J7:J19)</f>
        <v>9.1999999999999993</v>
      </c>
      <c r="R7" s="315" t="str">
        <f>ROUND(SUM(P7:P19)/SUM(J7:J19),2) &amp; " / " &amp; ROUND(20*M7,2)</f>
        <v>9,2 / 12</v>
      </c>
      <c r="S7" s="343" t="str">
        <f>ROUND((Q7+Q21),1) &amp; " / 20"</f>
        <v>15,9 / 20</v>
      </c>
    </row>
    <row r="8" spans="1:19" x14ac:dyDescent="0.25">
      <c r="A8" s="144"/>
      <c r="B8" s="8" t="s">
        <v>10</v>
      </c>
      <c r="C8" s="331"/>
      <c r="D8" s="313"/>
      <c r="E8" s="340"/>
      <c r="F8" s="340"/>
      <c r="G8" s="341"/>
      <c r="H8" s="204"/>
      <c r="I8" s="224"/>
      <c r="J8" s="326"/>
      <c r="K8" s="152"/>
      <c r="L8" s="184"/>
      <c r="M8" s="186"/>
      <c r="O8" s="159"/>
      <c r="P8" s="202"/>
      <c r="Q8" s="165"/>
      <c r="R8" s="316"/>
      <c r="S8" s="344"/>
    </row>
    <row r="9" spans="1:19" ht="15.75" thickBot="1" x14ac:dyDescent="0.3">
      <c r="A9" s="145"/>
      <c r="B9" s="9" t="s">
        <v>11</v>
      </c>
      <c r="C9" s="331"/>
      <c r="D9" s="313"/>
      <c r="E9" s="340"/>
      <c r="F9" s="340"/>
      <c r="G9" s="341"/>
      <c r="H9" s="204"/>
      <c r="I9" s="224"/>
      <c r="J9" s="326"/>
      <c r="K9" s="152"/>
      <c r="L9" s="184"/>
      <c r="M9" s="186"/>
      <c r="O9" s="159"/>
      <c r="P9" s="202"/>
      <c r="Q9" s="165"/>
      <c r="R9" s="316"/>
      <c r="S9" s="344"/>
    </row>
    <row r="10" spans="1:19" x14ac:dyDescent="0.25">
      <c r="A10" s="143" t="s">
        <v>12</v>
      </c>
      <c r="B10" s="10" t="s">
        <v>13</v>
      </c>
      <c r="C10" s="331"/>
      <c r="D10" s="313" t="s">
        <v>117</v>
      </c>
      <c r="E10" s="340"/>
      <c r="F10" s="340"/>
      <c r="G10" s="341"/>
      <c r="H10" s="203" t="str">
        <f>IF(COUNTA(C10:G10)&gt;1,"◄",(IF(COUNTA(C10:G10)=0,"!","")))</f>
        <v/>
      </c>
      <c r="I10" s="224">
        <f>COUNTA(D10:G12)</f>
        <v>1</v>
      </c>
      <c r="J10" s="326">
        <v>2</v>
      </c>
      <c r="K10" s="152">
        <f>J10/SUM($J$7:$J$19)</f>
        <v>0.2</v>
      </c>
      <c r="L10" s="184"/>
      <c r="M10" s="186"/>
      <c r="O10" s="159">
        <f t="shared" ref="O10" si="0">IF(G10&lt;&gt;"",1,IF(F10&lt;&gt;"",2/3,IF(E10&lt;&gt;"",1/3,0)))*J10</f>
        <v>0</v>
      </c>
      <c r="P10" s="202">
        <f>O10*$L$7*20/(L7+L21)</f>
        <v>0</v>
      </c>
      <c r="Q10" s="165"/>
      <c r="R10" s="316"/>
      <c r="S10" s="344"/>
    </row>
    <row r="11" spans="1:19" x14ac:dyDescent="0.25">
      <c r="A11" s="336"/>
      <c r="B11" s="11" t="s">
        <v>14</v>
      </c>
      <c r="C11" s="331"/>
      <c r="D11" s="313"/>
      <c r="E11" s="340"/>
      <c r="F11" s="340"/>
      <c r="G11" s="341"/>
      <c r="H11" s="204"/>
      <c r="I11" s="224"/>
      <c r="J11" s="326"/>
      <c r="K11" s="152"/>
      <c r="L11" s="184"/>
      <c r="M11" s="186"/>
      <c r="O11" s="159"/>
      <c r="P11" s="202"/>
      <c r="Q11" s="165"/>
      <c r="R11" s="316"/>
      <c r="S11" s="344"/>
    </row>
    <row r="12" spans="1:19" ht="15.75" thickBot="1" x14ac:dyDescent="0.3">
      <c r="A12" s="337"/>
      <c r="B12" s="12" t="s">
        <v>15</v>
      </c>
      <c r="C12" s="331"/>
      <c r="D12" s="313"/>
      <c r="E12" s="340"/>
      <c r="F12" s="340"/>
      <c r="G12" s="341"/>
      <c r="H12" s="204"/>
      <c r="I12" s="224"/>
      <c r="J12" s="326"/>
      <c r="K12" s="152"/>
      <c r="L12" s="184"/>
      <c r="M12" s="186"/>
      <c r="O12" s="159"/>
      <c r="P12" s="202"/>
      <c r="Q12" s="165"/>
      <c r="R12" s="316"/>
      <c r="S12" s="344"/>
    </row>
    <row r="13" spans="1:19" x14ac:dyDescent="0.25">
      <c r="A13" s="136" t="s">
        <v>16</v>
      </c>
      <c r="B13" s="7" t="s">
        <v>17</v>
      </c>
      <c r="C13" s="331"/>
      <c r="D13" s="313"/>
      <c r="E13" s="340"/>
      <c r="F13" s="340"/>
      <c r="G13" s="341" t="s">
        <v>117</v>
      </c>
      <c r="H13" s="203" t="str">
        <f t="shared" ref="H13:H28" si="1">IF(COUNTA(C13:G13)&gt;1,"◄",(IF(COUNTA(C13:G13)=0,"!","")))</f>
        <v/>
      </c>
      <c r="I13" s="224">
        <f>COUNTA(D13:G15)</f>
        <v>1</v>
      </c>
      <c r="J13" s="326">
        <v>3</v>
      </c>
      <c r="K13" s="152">
        <f>J13/SUM($J$7:$J$19)</f>
        <v>0.3</v>
      </c>
      <c r="L13" s="184"/>
      <c r="M13" s="186"/>
      <c r="O13" s="159">
        <f t="shared" ref="O13" si="2">IF(G13&lt;&gt;"",1,IF(F13&lt;&gt;"",2/3,IF(E13&lt;&gt;"",1/3,0)))*J13</f>
        <v>3</v>
      </c>
      <c r="P13" s="202">
        <f>O13*$L$7*20/(L7+L21)</f>
        <v>36</v>
      </c>
      <c r="Q13" s="165"/>
      <c r="R13" s="316"/>
      <c r="S13" s="344"/>
    </row>
    <row r="14" spans="1:19" x14ac:dyDescent="0.25">
      <c r="A14" s="147"/>
      <c r="B14" s="8" t="s">
        <v>18</v>
      </c>
      <c r="C14" s="331"/>
      <c r="D14" s="313"/>
      <c r="E14" s="340"/>
      <c r="F14" s="340"/>
      <c r="G14" s="341"/>
      <c r="H14" s="204"/>
      <c r="I14" s="224"/>
      <c r="J14" s="326"/>
      <c r="K14" s="152"/>
      <c r="L14" s="184"/>
      <c r="M14" s="186"/>
      <c r="O14" s="159"/>
      <c r="P14" s="202"/>
      <c r="Q14" s="165"/>
      <c r="R14" s="316"/>
      <c r="S14" s="344"/>
    </row>
    <row r="15" spans="1:19" ht="15.75" thickBot="1" x14ac:dyDescent="0.3">
      <c r="A15" s="314"/>
      <c r="B15" s="59" t="s">
        <v>19</v>
      </c>
      <c r="C15" s="331"/>
      <c r="D15" s="313"/>
      <c r="E15" s="340"/>
      <c r="F15" s="340"/>
      <c r="G15" s="341"/>
      <c r="H15" s="204"/>
      <c r="I15" s="224"/>
      <c r="J15" s="326"/>
      <c r="K15" s="152"/>
      <c r="L15" s="184"/>
      <c r="M15" s="186"/>
      <c r="O15" s="159"/>
      <c r="P15" s="202"/>
      <c r="Q15" s="165"/>
      <c r="R15" s="316"/>
      <c r="S15" s="344"/>
    </row>
    <row r="16" spans="1:19" x14ac:dyDescent="0.25">
      <c r="A16" s="136" t="s">
        <v>20</v>
      </c>
      <c r="B16" s="10" t="s">
        <v>21</v>
      </c>
      <c r="C16" s="331"/>
      <c r="D16" s="313"/>
      <c r="E16" s="340"/>
      <c r="F16" s="340"/>
      <c r="G16" s="341" t="s">
        <v>117</v>
      </c>
      <c r="H16" s="203" t="str">
        <f t="shared" si="1"/>
        <v/>
      </c>
      <c r="I16" s="224">
        <f>COUNTA(D16:G18)</f>
        <v>1</v>
      </c>
      <c r="J16" s="326">
        <v>3</v>
      </c>
      <c r="K16" s="152">
        <f>J16/SUM($J$7:$J$19)</f>
        <v>0.3</v>
      </c>
      <c r="L16" s="184"/>
      <c r="M16" s="186"/>
      <c r="O16" s="159">
        <f>IF(G16&lt;&gt;"",1,IF(F16&lt;&gt;"",2/3,IF(E16&lt;&gt;"",1/3,0)))*J16</f>
        <v>3</v>
      </c>
      <c r="P16" s="202">
        <f>O16*$L$7*20/(L7+L21)</f>
        <v>36</v>
      </c>
      <c r="Q16" s="165"/>
      <c r="R16" s="316"/>
      <c r="S16" s="344"/>
    </row>
    <row r="17" spans="1:19" ht="28.5" x14ac:dyDescent="0.25">
      <c r="A17" s="338"/>
      <c r="B17" s="11" t="s">
        <v>22</v>
      </c>
      <c r="C17" s="331"/>
      <c r="D17" s="313"/>
      <c r="E17" s="340"/>
      <c r="F17" s="340"/>
      <c r="G17" s="341"/>
      <c r="H17" s="204"/>
      <c r="I17" s="224"/>
      <c r="J17" s="326"/>
      <c r="K17" s="152"/>
      <c r="L17" s="184"/>
      <c r="M17" s="186"/>
      <c r="O17" s="159"/>
      <c r="P17" s="202"/>
      <c r="Q17" s="165"/>
      <c r="R17" s="316"/>
      <c r="S17" s="344"/>
    </row>
    <row r="18" spans="1:19" ht="15.75" thickBot="1" x14ac:dyDescent="0.3">
      <c r="A18" s="339"/>
      <c r="B18" s="12" t="s">
        <v>23</v>
      </c>
      <c r="C18" s="331"/>
      <c r="D18" s="313"/>
      <c r="E18" s="340"/>
      <c r="F18" s="340"/>
      <c r="G18" s="341"/>
      <c r="H18" s="204"/>
      <c r="I18" s="224"/>
      <c r="J18" s="326"/>
      <c r="K18" s="152"/>
      <c r="L18" s="184"/>
      <c r="M18" s="186"/>
      <c r="O18" s="159"/>
      <c r="P18" s="202"/>
      <c r="Q18" s="165"/>
      <c r="R18" s="316"/>
      <c r="S18" s="344"/>
    </row>
    <row r="19" spans="1:19" ht="29.25" thickBot="1" x14ac:dyDescent="0.3">
      <c r="A19" s="75" t="s">
        <v>24</v>
      </c>
      <c r="B19" s="13" t="s">
        <v>25</v>
      </c>
      <c r="C19" s="126"/>
      <c r="D19" s="130"/>
      <c r="E19" s="131"/>
      <c r="F19" s="131"/>
      <c r="G19" s="132" t="s">
        <v>117</v>
      </c>
      <c r="H19" s="91" t="str">
        <f t="shared" si="1"/>
        <v/>
      </c>
      <c r="I19" s="92">
        <f>COUNTA(D19:G19)</f>
        <v>1</v>
      </c>
      <c r="J19" s="127">
        <v>1</v>
      </c>
      <c r="K19" s="94">
        <f>J19/SUM(J7:J19)</f>
        <v>0.1</v>
      </c>
      <c r="L19" s="185"/>
      <c r="M19" s="187"/>
      <c r="O19" s="95">
        <f>IF(G19&lt;&gt;"",1,IF(F19&lt;&gt;"",2/3,IF(E19&lt;&gt;"",1/3,0)))*J19</f>
        <v>1</v>
      </c>
      <c r="P19" s="96">
        <f>O19*$L$7*20/(L7+L21)</f>
        <v>12</v>
      </c>
      <c r="Q19" s="166"/>
      <c r="R19" s="319"/>
      <c r="S19" s="344"/>
    </row>
    <row r="20" spans="1:19" ht="14.65" customHeight="1" thickBot="1" x14ac:dyDescent="0.3">
      <c r="A20" s="141" t="s">
        <v>26</v>
      </c>
      <c r="B20" s="142"/>
      <c r="C20" s="71"/>
      <c r="D20" s="60"/>
      <c r="E20" s="60"/>
      <c r="F20" s="60"/>
      <c r="G20" s="60"/>
      <c r="H20" s="91"/>
      <c r="I20" s="61"/>
      <c r="J20" s="80"/>
      <c r="K20" s="63"/>
      <c r="L20" s="26"/>
      <c r="M20" s="64"/>
      <c r="O20" s="57"/>
      <c r="P20" s="27"/>
      <c r="Q20" s="62"/>
      <c r="R20" s="78"/>
      <c r="S20" s="344"/>
    </row>
    <row r="21" spans="1:19" ht="28.5" x14ac:dyDescent="0.25">
      <c r="A21" s="136" t="s">
        <v>27</v>
      </c>
      <c r="B21" s="7" t="s">
        <v>28</v>
      </c>
      <c r="C21" s="332"/>
      <c r="D21" s="333"/>
      <c r="E21" s="346"/>
      <c r="F21" s="346"/>
      <c r="G21" s="349" t="s">
        <v>117</v>
      </c>
      <c r="H21" s="203" t="str">
        <f t="shared" si="1"/>
        <v/>
      </c>
      <c r="I21" s="224">
        <f>COUNTA(D21:G22)</f>
        <v>1</v>
      </c>
      <c r="J21" s="330">
        <v>1</v>
      </c>
      <c r="K21" s="153">
        <f>J21/SUM(J21:J29)</f>
        <v>0.16666666666666666</v>
      </c>
      <c r="L21" s="178">
        <v>2</v>
      </c>
      <c r="M21" s="175">
        <f>L21/SUM($L$7:$L$29)</f>
        <v>0.4</v>
      </c>
      <c r="O21" s="320">
        <f>IF(G21&lt;&gt;"",1,IF(F21&lt;&gt;"",2/3,IF(E21&lt;&gt;"",1/3,0)))*J21</f>
        <v>1</v>
      </c>
      <c r="P21" s="161">
        <f>O21*$L$21*20/(L7+L21)</f>
        <v>8</v>
      </c>
      <c r="Q21" s="164">
        <f>SUM(P21:P29)/SUM(J21:J29)</f>
        <v>6.666666666666667</v>
      </c>
      <c r="R21" s="315" t="str">
        <f>ROUND(SUM(P21:P29)/SUM(J21:J29),2) &amp; " / " &amp; ROUND(20*M21,2)</f>
        <v>6,67 / 8</v>
      </c>
      <c r="S21" s="344"/>
    </row>
    <row r="22" spans="1:19" x14ac:dyDescent="0.25">
      <c r="A22" s="148"/>
      <c r="B22" s="8" t="s">
        <v>30</v>
      </c>
      <c r="C22" s="168"/>
      <c r="D22" s="334"/>
      <c r="E22" s="347"/>
      <c r="F22" s="347"/>
      <c r="G22" s="350"/>
      <c r="H22" s="204"/>
      <c r="I22" s="224"/>
      <c r="J22" s="329"/>
      <c r="K22" s="255"/>
      <c r="L22" s="184"/>
      <c r="M22" s="186"/>
      <c r="O22" s="321"/>
      <c r="P22" s="162"/>
      <c r="Q22" s="165"/>
      <c r="R22" s="316"/>
      <c r="S22" s="344"/>
    </row>
    <row r="23" spans="1:19" x14ac:dyDescent="0.25">
      <c r="A23" s="148"/>
      <c r="B23" s="11" t="s">
        <v>29</v>
      </c>
      <c r="C23" s="74"/>
      <c r="D23" s="133"/>
      <c r="E23" s="134" t="s">
        <v>117</v>
      </c>
      <c r="F23" s="134"/>
      <c r="G23" s="135"/>
      <c r="H23" s="91" t="str">
        <f t="shared" si="1"/>
        <v/>
      </c>
      <c r="I23" s="92">
        <f>COUNTA(D23:G23)</f>
        <v>1</v>
      </c>
      <c r="J23" s="81">
        <v>1</v>
      </c>
      <c r="K23" s="82">
        <f>J23/SUM(J21:J29)</f>
        <v>0.16666666666666666</v>
      </c>
      <c r="L23" s="184"/>
      <c r="M23" s="186"/>
      <c r="O23" s="76">
        <f>IF(G23&lt;&gt;"",1,IF(F23&lt;&gt;"",2/3,IF(E23&lt;&gt;"",1/3,0)))*J23</f>
        <v>0.33333333333333331</v>
      </c>
      <c r="P23" s="128">
        <f>O23*$L$21*20/(L7+L21)</f>
        <v>2.6666666666666665</v>
      </c>
      <c r="Q23" s="165"/>
      <c r="R23" s="316"/>
      <c r="S23" s="344"/>
    </row>
    <row r="24" spans="1:19" x14ac:dyDescent="0.25">
      <c r="A24" s="148"/>
      <c r="B24" s="8" t="s">
        <v>31</v>
      </c>
      <c r="C24" s="332"/>
      <c r="D24" s="333"/>
      <c r="E24" s="346"/>
      <c r="F24" s="346"/>
      <c r="G24" s="349" t="s">
        <v>117</v>
      </c>
      <c r="H24" s="203" t="str">
        <f t="shared" si="1"/>
        <v/>
      </c>
      <c r="I24" s="224">
        <f>COUNTA(D24:G25)</f>
        <v>1</v>
      </c>
      <c r="J24" s="327">
        <v>1</v>
      </c>
      <c r="K24" s="310">
        <f>J24/SUM(J21:J29)</f>
        <v>0.16666666666666666</v>
      </c>
      <c r="L24" s="184"/>
      <c r="M24" s="186"/>
      <c r="O24" s="322">
        <f>IF(G24&lt;&gt;"",1,IF(F24&lt;&gt;"",2/3,IF(E24&lt;&gt;"",1/3,0)))*J24</f>
        <v>1</v>
      </c>
      <c r="P24" s="162">
        <f>O24*$L$21*20/(L7+L21)</f>
        <v>8</v>
      </c>
      <c r="Q24" s="165"/>
      <c r="R24" s="316"/>
      <c r="S24" s="344"/>
    </row>
    <row r="25" spans="1:19" ht="15.75" thickBot="1" x14ac:dyDescent="0.3">
      <c r="A25" s="314"/>
      <c r="B25" s="59" t="s">
        <v>32</v>
      </c>
      <c r="C25" s="168"/>
      <c r="D25" s="334"/>
      <c r="E25" s="347"/>
      <c r="F25" s="347"/>
      <c r="G25" s="350"/>
      <c r="H25" s="204"/>
      <c r="I25" s="224"/>
      <c r="J25" s="329"/>
      <c r="K25" s="311"/>
      <c r="L25" s="184"/>
      <c r="M25" s="186"/>
      <c r="O25" s="321"/>
      <c r="P25" s="162"/>
      <c r="Q25" s="165"/>
      <c r="R25" s="316"/>
      <c r="S25" s="344"/>
    </row>
    <row r="26" spans="1:19" x14ac:dyDescent="0.25">
      <c r="A26" s="143" t="s">
        <v>33</v>
      </c>
      <c r="B26" s="10" t="s">
        <v>30</v>
      </c>
      <c r="C26" s="74"/>
      <c r="D26" s="133"/>
      <c r="E26" s="134"/>
      <c r="F26" s="134" t="s">
        <v>117</v>
      </c>
      <c r="G26" s="135"/>
      <c r="H26" s="91" t="str">
        <f t="shared" si="1"/>
        <v/>
      </c>
      <c r="I26" s="92">
        <f>COUNTA(D26:G26)</f>
        <v>1</v>
      </c>
      <c r="J26" s="81">
        <v>1</v>
      </c>
      <c r="K26" s="82">
        <f>J26/SUM(J21:J29)</f>
        <v>0.16666666666666666</v>
      </c>
      <c r="L26" s="184"/>
      <c r="M26" s="186"/>
      <c r="O26" s="76">
        <f>IF(G26&lt;&gt;"",1,IF(F26&lt;&gt;"",2/3,IF(E26&lt;&gt;"",1/3,0)))*J26</f>
        <v>0.66666666666666663</v>
      </c>
      <c r="P26" s="128">
        <f>O26*$L$21*20/(L7+L21)</f>
        <v>5.333333333333333</v>
      </c>
      <c r="Q26" s="165"/>
      <c r="R26" s="316"/>
      <c r="S26" s="344"/>
    </row>
    <row r="27" spans="1:19" x14ac:dyDescent="0.25">
      <c r="A27" s="144"/>
      <c r="B27" s="11" t="s">
        <v>29</v>
      </c>
      <c r="C27" s="74"/>
      <c r="D27" s="133"/>
      <c r="E27" s="134"/>
      <c r="F27" s="134"/>
      <c r="G27" s="135" t="s">
        <v>117</v>
      </c>
      <c r="H27" s="91" t="str">
        <f t="shared" si="1"/>
        <v/>
      </c>
      <c r="I27" s="92">
        <f>COUNTA(D27:G27)</f>
        <v>1</v>
      </c>
      <c r="J27" s="81">
        <v>1</v>
      </c>
      <c r="K27" s="82">
        <f>J27/SUM(J21:J29)</f>
        <v>0.16666666666666666</v>
      </c>
      <c r="L27" s="184"/>
      <c r="M27" s="186"/>
      <c r="O27" s="76">
        <f>IF(G27&lt;&gt;"",1,IF(F27&lt;&gt;"",2/3,IF(E27&lt;&gt;"",1/3,0)))*J27</f>
        <v>1</v>
      </c>
      <c r="P27" s="128">
        <f>O27*$L$21*20/(L7+L21)</f>
        <v>8</v>
      </c>
      <c r="Q27" s="165"/>
      <c r="R27" s="316"/>
      <c r="S27" s="344"/>
    </row>
    <row r="28" spans="1:19" x14ac:dyDescent="0.25">
      <c r="A28" s="147"/>
      <c r="B28" s="8" t="s">
        <v>31</v>
      </c>
      <c r="C28" s="332"/>
      <c r="D28" s="333"/>
      <c r="E28" s="346"/>
      <c r="F28" s="346"/>
      <c r="G28" s="349" t="s">
        <v>117</v>
      </c>
      <c r="H28" s="203" t="str">
        <f t="shared" si="1"/>
        <v/>
      </c>
      <c r="I28" s="224">
        <f>COUNTA(D28:G29)</f>
        <v>1</v>
      </c>
      <c r="J28" s="327">
        <v>1</v>
      </c>
      <c r="K28" s="310">
        <f>J28/SUM(J21:J29)</f>
        <v>0.16666666666666666</v>
      </c>
      <c r="L28" s="184"/>
      <c r="M28" s="186"/>
      <c r="O28" s="322">
        <f>IF(G28&lt;&gt;"",1,IF(F28&lt;&gt;"",2/3,IF(E28&lt;&gt;"",1/3,0)))*J28</f>
        <v>1</v>
      </c>
      <c r="P28" s="324">
        <f>O28*$L$21*20/(L7+L21)</f>
        <v>8</v>
      </c>
      <c r="Q28" s="265"/>
      <c r="R28" s="317"/>
      <c r="S28" s="344"/>
    </row>
    <row r="29" spans="1:19" ht="15.75" thickBot="1" x14ac:dyDescent="0.3">
      <c r="A29" s="137"/>
      <c r="B29" s="9" t="s">
        <v>32</v>
      </c>
      <c r="C29" s="168"/>
      <c r="D29" s="335"/>
      <c r="E29" s="348"/>
      <c r="F29" s="348"/>
      <c r="G29" s="351"/>
      <c r="H29" s="204"/>
      <c r="I29" s="224"/>
      <c r="J29" s="328"/>
      <c r="K29" s="312"/>
      <c r="L29" s="185"/>
      <c r="M29" s="187"/>
      <c r="O29" s="323"/>
      <c r="P29" s="325"/>
      <c r="Q29" s="266"/>
      <c r="R29" s="318"/>
      <c r="S29" s="345"/>
    </row>
    <row r="30" spans="1:19" x14ac:dyDescent="0.25">
      <c r="I30" s="129">
        <f>SUM(I7:I29)</f>
        <v>11</v>
      </c>
    </row>
    <row r="31" spans="1:19" x14ac:dyDescent="0.25">
      <c r="A31" s="36"/>
      <c r="B31" s="37"/>
      <c r="C31" s="84"/>
      <c r="D31" s="251"/>
      <c r="E31" s="251"/>
      <c r="F31" s="251"/>
      <c r="G31" s="251"/>
    </row>
    <row r="32" spans="1:19" ht="16.5" thickBot="1" x14ac:dyDescent="0.3">
      <c r="A32" s="36"/>
      <c r="B32" s="38" t="s">
        <v>134</v>
      </c>
      <c r="C32" s="84"/>
      <c r="D32" s="252">
        <f>IF(I30&lt;&gt;11,"Erreur",IF(MAX(I7:I29)&gt;1,"Erreur",(Q7+Q21)))</f>
        <v>15.866666666666667</v>
      </c>
      <c r="E32" s="252"/>
      <c r="F32" s="253" t="s">
        <v>141</v>
      </c>
      <c r="G32" s="253"/>
    </row>
    <row r="33" spans="1:7" ht="16.5" thickBot="1" x14ac:dyDescent="0.3">
      <c r="A33" s="36"/>
      <c r="B33" s="40" t="s">
        <v>129</v>
      </c>
      <c r="C33" s="84"/>
      <c r="D33" s="247"/>
      <c r="E33" s="247"/>
      <c r="F33" s="248" t="s">
        <v>142</v>
      </c>
      <c r="G33" s="248"/>
    </row>
    <row r="34" spans="1:7" x14ac:dyDescent="0.25">
      <c r="A34" s="249" t="s">
        <v>130</v>
      </c>
      <c r="B34" s="250"/>
      <c r="C34" s="72"/>
      <c r="D34" s="72"/>
      <c r="E34" s="72"/>
      <c r="F34" s="72"/>
      <c r="G34" s="72"/>
    </row>
    <row r="35" spans="1:7" ht="15.75" thickBot="1" x14ac:dyDescent="0.3">
      <c r="A35" s="41"/>
      <c r="B35" s="41"/>
      <c r="C35" s="48" t="str">
        <f>(IF(O31&gt;31,"ATTENTION. Erreur de saisie : cocher une seule colonne par ligne ! Voir repères ◄ à droite de la grille.",""))</f>
        <v/>
      </c>
      <c r="D35" s="48"/>
      <c r="E35" s="48"/>
      <c r="F35" s="48"/>
      <c r="G35" s="48"/>
    </row>
    <row r="36" spans="1:7" x14ac:dyDescent="0.25">
      <c r="A36" s="243" t="s">
        <v>131</v>
      </c>
      <c r="B36" s="244"/>
      <c r="C36" s="245"/>
      <c r="D36" s="245"/>
      <c r="E36" s="245"/>
      <c r="F36" s="245"/>
      <c r="G36" s="246"/>
    </row>
    <row r="37" spans="1:7" ht="29.65" customHeight="1" thickBot="1" x14ac:dyDescent="0.3">
      <c r="A37" s="240"/>
      <c r="B37" s="241"/>
      <c r="C37" s="241"/>
      <c r="D37" s="241"/>
      <c r="E37" s="241"/>
      <c r="F37" s="241"/>
      <c r="G37" s="242"/>
    </row>
    <row r="38" spans="1:7" ht="15.75" thickBot="1" x14ac:dyDescent="0.3">
      <c r="A38" s="42"/>
      <c r="B38" s="43"/>
      <c r="C38" s="43"/>
      <c r="D38" s="44"/>
      <c r="E38" s="45"/>
      <c r="F38" s="45"/>
      <c r="G38" s="45"/>
    </row>
    <row r="39" spans="1:7" x14ac:dyDescent="0.25">
      <c r="A39" s="238" t="s">
        <v>132</v>
      </c>
      <c r="B39" s="239"/>
      <c r="C39" s="225" t="s">
        <v>133</v>
      </c>
      <c r="D39" s="226"/>
      <c r="E39" s="226"/>
      <c r="F39" s="226"/>
      <c r="G39" s="227"/>
    </row>
    <row r="40" spans="1:7" ht="28.9" customHeight="1" x14ac:dyDescent="0.25">
      <c r="A40" s="234"/>
      <c r="B40" s="235"/>
      <c r="C40" s="228"/>
      <c r="D40" s="229"/>
      <c r="E40" s="229"/>
      <c r="F40" s="229"/>
      <c r="G40" s="230"/>
    </row>
    <row r="41" spans="1:7" ht="28.9" customHeight="1" x14ac:dyDescent="0.25">
      <c r="A41" s="234"/>
      <c r="B41" s="235"/>
      <c r="C41" s="228"/>
      <c r="D41" s="229"/>
      <c r="E41" s="229"/>
      <c r="F41" s="229"/>
      <c r="G41" s="230"/>
    </row>
    <row r="42" spans="1:7" ht="28.9" customHeight="1" thickBot="1" x14ac:dyDescent="0.3">
      <c r="A42" s="236"/>
      <c r="B42" s="237"/>
      <c r="C42" s="231"/>
      <c r="D42" s="232"/>
      <c r="E42" s="232"/>
      <c r="F42" s="232"/>
      <c r="G42" s="233"/>
    </row>
  </sheetData>
  <sheetProtection sheet="1" objects="1" scenarios="1"/>
  <mergeCells count="119">
    <mergeCell ref="S7:S29"/>
    <mergeCell ref="C1:G1"/>
    <mergeCell ref="C2:D2"/>
    <mergeCell ref="E2:G2"/>
    <mergeCell ref="C3:D3"/>
    <mergeCell ref="E3:G3"/>
    <mergeCell ref="E24:E25"/>
    <mergeCell ref="E28:E29"/>
    <mergeCell ref="F24:F25"/>
    <mergeCell ref="F28:F29"/>
    <mergeCell ref="G24:G25"/>
    <mergeCell ref="G28:G29"/>
    <mergeCell ref="D7:D9"/>
    <mergeCell ref="E7:E9"/>
    <mergeCell ref="F7:F9"/>
    <mergeCell ref="G7:G9"/>
    <mergeCell ref="C21:C22"/>
    <mergeCell ref="E21:E22"/>
    <mergeCell ref="F21:F22"/>
    <mergeCell ref="G21:G22"/>
    <mergeCell ref="D10:D12"/>
    <mergeCell ref="E10:E12"/>
    <mergeCell ref="F10:F12"/>
    <mergeCell ref="G10:G12"/>
    <mergeCell ref="A6:B6"/>
    <mergeCell ref="A7:A9"/>
    <mergeCell ref="A10:A12"/>
    <mergeCell ref="A13:A15"/>
    <mergeCell ref="A16:A18"/>
    <mergeCell ref="L3:L6"/>
    <mergeCell ref="M3:M6"/>
    <mergeCell ref="A20:B20"/>
    <mergeCell ref="L7:L19"/>
    <mergeCell ref="K7:K9"/>
    <mergeCell ref="K10:K12"/>
    <mergeCell ref="K13:K15"/>
    <mergeCell ref="K16:K18"/>
    <mergeCell ref="J3:J6"/>
    <mergeCell ref="K3:K6"/>
    <mergeCell ref="M7:M19"/>
    <mergeCell ref="D16:D18"/>
    <mergeCell ref="E16:E18"/>
    <mergeCell ref="F16:F18"/>
    <mergeCell ref="G16:G18"/>
    <mergeCell ref="E13:E15"/>
    <mergeCell ref="F13:F15"/>
    <mergeCell ref="G13:G15"/>
    <mergeCell ref="J7:J9"/>
    <mergeCell ref="J10:J12"/>
    <mergeCell ref="J13:J15"/>
    <mergeCell ref="J16:J18"/>
    <mergeCell ref="J28:J29"/>
    <mergeCell ref="J24:J25"/>
    <mergeCell ref="J21:J22"/>
    <mergeCell ref="C7:C9"/>
    <mergeCell ref="C10:C12"/>
    <mergeCell ref="C13:C15"/>
    <mergeCell ref="C16:C18"/>
    <mergeCell ref="H7:H9"/>
    <mergeCell ref="H10:H12"/>
    <mergeCell ref="H13:H15"/>
    <mergeCell ref="C24:C25"/>
    <mergeCell ref="C28:C29"/>
    <mergeCell ref="D21:D22"/>
    <mergeCell ref="D24:D25"/>
    <mergeCell ref="D28:D29"/>
    <mergeCell ref="H16:H18"/>
    <mergeCell ref="I7:I9"/>
    <mergeCell ref="I10:I12"/>
    <mergeCell ref="R21:R29"/>
    <mergeCell ref="O7:O9"/>
    <mergeCell ref="P7:P9"/>
    <mergeCell ref="Q7:Q19"/>
    <mergeCell ref="R7:R19"/>
    <mergeCell ref="O10:O12"/>
    <mergeCell ref="P10:P12"/>
    <mergeCell ref="O13:O15"/>
    <mergeCell ref="P13:P15"/>
    <mergeCell ref="O16:O18"/>
    <mergeCell ref="P16:P18"/>
    <mergeCell ref="Q21:Q29"/>
    <mergeCell ref="O21:O22"/>
    <mergeCell ref="P21:P22"/>
    <mergeCell ref="O24:O25"/>
    <mergeCell ref="P24:P25"/>
    <mergeCell ref="O28:O29"/>
    <mergeCell ref="P28:P29"/>
    <mergeCell ref="K21:K22"/>
    <mergeCell ref="K24:K25"/>
    <mergeCell ref="K28:K29"/>
    <mergeCell ref="L21:L29"/>
    <mergeCell ref="M21:M29"/>
    <mergeCell ref="D13:D15"/>
    <mergeCell ref="A40:B40"/>
    <mergeCell ref="C40:G40"/>
    <mergeCell ref="A41:B41"/>
    <mergeCell ref="C41:G41"/>
    <mergeCell ref="H21:H22"/>
    <mergeCell ref="H24:H25"/>
    <mergeCell ref="H28:H29"/>
    <mergeCell ref="I21:I22"/>
    <mergeCell ref="I24:I25"/>
    <mergeCell ref="I28:I29"/>
    <mergeCell ref="D31:G31"/>
    <mergeCell ref="I13:I15"/>
    <mergeCell ref="I16:I18"/>
    <mergeCell ref="A21:A25"/>
    <mergeCell ref="A26:A29"/>
    <mergeCell ref="A42:B42"/>
    <mergeCell ref="C42:G42"/>
    <mergeCell ref="D32:E32"/>
    <mergeCell ref="F32:G32"/>
    <mergeCell ref="D33:E33"/>
    <mergeCell ref="F33:G33"/>
    <mergeCell ref="A34:B34"/>
    <mergeCell ref="A36:G36"/>
    <mergeCell ref="A37:G37"/>
    <mergeCell ref="A39:B39"/>
    <mergeCell ref="C39:G39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Unité U51 2 CCF</vt:lpstr>
      <vt:lpstr>Unité U52 2 CCF</vt:lpstr>
      <vt:lpstr>Unité U6 oral</vt:lpstr>
      <vt:lpstr>'Unité U51 2 CCF'!Zone_d_impression</vt:lpstr>
      <vt:lpstr>'Unité U52 2 CCF'!Zone_d_impression</vt:lpstr>
      <vt:lpstr>'Unité U6 oral'!Zone_d_impression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Jean-Luc Massey</dc:creator>
  <cp:lastModifiedBy>LIBAUDE Severine</cp:lastModifiedBy>
  <cp:lastPrinted>2020-01-30T09:21:47Z</cp:lastPrinted>
  <dcterms:created xsi:type="dcterms:W3CDTF">2017-01-08T20:22:26Z</dcterms:created>
  <dcterms:modified xsi:type="dcterms:W3CDTF">2021-12-14T13:32:41Z</dcterms:modified>
</cp:coreProperties>
</file>