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5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6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7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15" windowHeight="13875" tabRatio="793" firstSheet="1" activeTab="2"/>
  </bookViews>
  <sheets>
    <sheet name="QUATTROCCHI" sheetId="9" state="hidden" r:id="rId1"/>
    <sheet name="Données" sheetId="63" r:id="rId2"/>
    <sheet name="Synthese" sheetId="62" r:id="rId3"/>
    <sheet name="Nom étudiant1" sheetId="28" r:id="rId4"/>
    <sheet name="Etudiant 2" sheetId="51" r:id="rId5"/>
    <sheet name="Etudiant 3" sheetId="52" r:id="rId6"/>
    <sheet name="Etudiant 4" sheetId="53" r:id="rId7"/>
    <sheet name="Etudiant 5" sheetId="54" r:id="rId8"/>
    <sheet name="Etudiant 6" sheetId="55" r:id="rId9"/>
    <sheet name="Etudiant 7" sheetId="56" r:id="rId10"/>
    <sheet name="Etudiant 8" sheetId="57" r:id="rId11"/>
    <sheet name="Etudiant 9" sheetId="58" r:id="rId12"/>
    <sheet name="Etudiant 10" sheetId="59" r:id="rId13"/>
    <sheet name="Etudiant 11" sheetId="60" r:id="rId14"/>
    <sheet name="Etudiant 12" sheetId="61" r:id="rId15"/>
    <sheet name="Etudiant 13" sheetId="64" r:id="rId16"/>
    <sheet name="Etudiant 14" sheetId="65" r:id="rId17"/>
    <sheet name="Etudiant 15" sheetId="66" r:id="rId18"/>
  </sheets>
  <definedNames>
    <definedName name="_xlnm.Print_Area" localSheetId="12">'Etudiant 10'!$A$1:$O$64</definedName>
    <definedName name="_xlnm.Print_Area" localSheetId="13">'Etudiant 11'!$A$1:$O$64</definedName>
    <definedName name="_xlnm.Print_Area" localSheetId="14">'Etudiant 12'!$A$1:$O$64</definedName>
    <definedName name="_xlnm.Print_Area" localSheetId="16">'Etudiant 14'!$A$1:$O$64</definedName>
    <definedName name="_xlnm.Print_Area" localSheetId="17">'Etudiant 15'!$A$1:$O$64</definedName>
    <definedName name="_xlnm.Print_Area" localSheetId="4">'Etudiant 2'!$A$1:$O$64</definedName>
    <definedName name="_xlnm.Print_Area" localSheetId="5">'Etudiant 3'!$A$1:$O$64</definedName>
    <definedName name="_xlnm.Print_Area" localSheetId="6">'Etudiant 4'!$A$1:$O$64</definedName>
    <definedName name="_xlnm.Print_Area" localSheetId="7">'Etudiant 5'!$A$1:$O$64</definedName>
    <definedName name="_xlnm.Print_Area" localSheetId="8">'Etudiant 6'!$A$1:$O$64</definedName>
    <definedName name="_xlnm.Print_Area" localSheetId="9">'Etudiant 7'!$A$1:$O$64</definedName>
    <definedName name="_xlnm.Print_Area" localSheetId="10">'Etudiant 8'!$A$1:$O$64</definedName>
    <definedName name="_xlnm.Print_Area" localSheetId="11">'Etudiant 9'!$A$1:$O$64</definedName>
    <definedName name="_xlnm.Print_Area" localSheetId="3">'Nom étudiant1'!$A$1:$O$64</definedName>
  </definedNames>
  <calcPr calcId="144525" calcMode="manual"/>
</workbook>
</file>

<file path=xl/calcChain.xml><?xml version="1.0" encoding="utf-8"?>
<calcChain xmlns="http://schemas.openxmlformats.org/spreadsheetml/2006/main">
  <c r="O13" i="62" l="1"/>
  <c r="O16" i="62"/>
  <c r="O15" i="62"/>
  <c r="O14" i="62"/>
  <c r="O12" i="62"/>
  <c r="O11" i="62"/>
  <c r="O10" i="62"/>
  <c r="O9" i="62"/>
  <c r="O8" i="62"/>
  <c r="O7" i="62"/>
  <c r="K16" i="62"/>
  <c r="K15" i="62"/>
  <c r="K14" i="62"/>
  <c r="K13" i="62"/>
  <c r="K12" i="62"/>
  <c r="K11" i="62"/>
  <c r="K10" i="62"/>
  <c r="K9" i="62"/>
  <c r="B17" i="63" l="1"/>
  <c r="B14" i="63"/>
  <c r="B37" i="63"/>
  <c r="B36" i="63"/>
  <c r="B35" i="63"/>
  <c r="B34" i="63"/>
  <c r="B33" i="63"/>
  <c r="B32" i="63"/>
  <c r="B31" i="63"/>
  <c r="B30" i="63"/>
  <c r="B29" i="63"/>
  <c r="B28" i="63"/>
  <c r="B27" i="63"/>
  <c r="B26" i="63"/>
  <c r="B25" i="63"/>
  <c r="B24" i="63"/>
  <c r="B23" i="63"/>
  <c r="B22" i="63"/>
  <c r="B21" i="63"/>
  <c r="B20" i="63"/>
  <c r="B19" i="63"/>
  <c r="B16" i="63"/>
  <c r="B15" i="63"/>
  <c r="B13" i="63"/>
  <c r="B12" i="63"/>
  <c r="B11" i="63"/>
  <c r="B9" i="63"/>
  <c r="B10" i="63"/>
  <c r="B8" i="63"/>
  <c r="J4" i="52" l="1"/>
  <c r="J4" i="53"/>
  <c r="H5" i="53"/>
  <c r="H3" i="53"/>
  <c r="J4" i="51"/>
  <c r="H5" i="51"/>
  <c r="H3" i="51"/>
  <c r="M10" i="66"/>
  <c r="M11" i="66"/>
  <c r="M12" i="66"/>
  <c r="M13" i="66"/>
  <c r="M14" i="66"/>
  <c r="M15" i="66"/>
  <c r="M16" i="66"/>
  <c r="M17" i="66"/>
  <c r="M18" i="66"/>
  <c r="M9" i="66"/>
  <c r="I10" i="66"/>
  <c r="J10" i="66"/>
  <c r="I11" i="66"/>
  <c r="J11" i="66"/>
  <c r="I12" i="66"/>
  <c r="J12" i="66"/>
  <c r="I13" i="66"/>
  <c r="J13" i="66"/>
  <c r="I14" i="66"/>
  <c r="J14" i="66"/>
  <c r="I15" i="66"/>
  <c r="J15" i="66"/>
  <c r="I16" i="66"/>
  <c r="J16" i="66"/>
  <c r="I17" i="66"/>
  <c r="J17" i="66"/>
  <c r="I18" i="66"/>
  <c r="J18" i="66"/>
  <c r="J9" i="66"/>
  <c r="I9" i="66"/>
  <c r="A10" i="66"/>
  <c r="B10" i="66"/>
  <c r="A11" i="66"/>
  <c r="B11" i="66"/>
  <c r="A12" i="66"/>
  <c r="B12" i="66"/>
  <c r="A13" i="66"/>
  <c r="B13" i="66"/>
  <c r="A14" i="66"/>
  <c r="B14" i="66"/>
  <c r="A15" i="66"/>
  <c r="B15" i="66"/>
  <c r="A16" i="66"/>
  <c r="B16" i="66"/>
  <c r="A17" i="66"/>
  <c r="B17" i="66"/>
  <c r="A18" i="66"/>
  <c r="B18" i="66"/>
  <c r="B9" i="66"/>
  <c r="A9" i="66"/>
  <c r="A24" i="66"/>
  <c r="I19" i="66"/>
  <c r="J4" i="66"/>
  <c r="H5" i="66"/>
  <c r="H3" i="66"/>
  <c r="M10" i="65"/>
  <c r="M11" i="65"/>
  <c r="M12" i="65"/>
  <c r="M13" i="65"/>
  <c r="M14" i="65"/>
  <c r="M15" i="65"/>
  <c r="M16" i="65"/>
  <c r="M17" i="65"/>
  <c r="M18" i="65"/>
  <c r="M9" i="65"/>
  <c r="I10" i="65"/>
  <c r="J10" i="65"/>
  <c r="I11" i="65"/>
  <c r="J11" i="65"/>
  <c r="I12" i="65"/>
  <c r="J12" i="65"/>
  <c r="I13" i="65"/>
  <c r="J13" i="65"/>
  <c r="I14" i="65"/>
  <c r="J14" i="65"/>
  <c r="I15" i="65"/>
  <c r="J15" i="65"/>
  <c r="I16" i="65"/>
  <c r="J16" i="65"/>
  <c r="I17" i="65"/>
  <c r="J17" i="65"/>
  <c r="I18" i="65"/>
  <c r="J18" i="65"/>
  <c r="J9" i="65"/>
  <c r="I9" i="65"/>
  <c r="A10" i="65"/>
  <c r="B10" i="65"/>
  <c r="A11" i="65"/>
  <c r="B11" i="65"/>
  <c r="A12" i="65"/>
  <c r="B12" i="65"/>
  <c r="A13" i="65"/>
  <c r="B13" i="65"/>
  <c r="A14" i="65"/>
  <c r="B14" i="65"/>
  <c r="A15" i="65"/>
  <c r="B15" i="65"/>
  <c r="A16" i="65"/>
  <c r="B16" i="65"/>
  <c r="A17" i="65"/>
  <c r="B17" i="65"/>
  <c r="A18" i="65"/>
  <c r="B18" i="65"/>
  <c r="B9" i="65"/>
  <c r="A9" i="65"/>
  <c r="A24" i="65"/>
  <c r="I19" i="65"/>
  <c r="J4" i="65"/>
  <c r="H5" i="65"/>
  <c r="H3" i="65"/>
  <c r="M10" i="64"/>
  <c r="M11" i="64"/>
  <c r="M12" i="64"/>
  <c r="M13" i="64"/>
  <c r="M14" i="64"/>
  <c r="M15" i="64"/>
  <c r="M16" i="64"/>
  <c r="M17" i="64"/>
  <c r="M18" i="64"/>
  <c r="M9" i="64"/>
  <c r="I10" i="64"/>
  <c r="J10" i="64"/>
  <c r="I11" i="64"/>
  <c r="J11" i="64"/>
  <c r="I12" i="64"/>
  <c r="J12" i="64"/>
  <c r="I13" i="64"/>
  <c r="J13" i="64"/>
  <c r="I14" i="64"/>
  <c r="J14" i="64"/>
  <c r="I15" i="64"/>
  <c r="J15" i="64"/>
  <c r="I16" i="64"/>
  <c r="J16" i="64"/>
  <c r="I17" i="64"/>
  <c r="J17" i="64"/>
  <c r="I18" i="64"/>
  <c r="J18" i="64"/>
  <c r="J9" i="64"/>
  <c r="I9" i="64"/>
  <c r="A10" i="64"/>
  <c r="B10" i="64"/>
  <c r="A11" i="64"/>
  <c r="B11" i="64"/>
  <c r="A12" i="64"/>
  <c r="B12" i="64"/>
  <c r="A13" i="64"/>
  <c r="B13" i="64"/>
  <c r="A14" i="64"/>
  <c r="B14" i="64"/>
  <c r="A15" i="64"/>
  <c r="B15" i="64"/>
  <c r="A16" i="64"/>
  <c r="B16" i="64"/>
  <c r="A17" i="64"/>
  <c r="B17" i="64"/>
  <c r="A18" i="64"/>
  <c r="B18" i="64"/>
  <c r="B9" i="64"/>
  <c r="A9" i="64"/>
  <c r="A24" i="64"/>
  <c r="I19" i="64"/>
  <c r="J4" i="64"/>
  <c r="H5" i="64"/>
  <c r="H3" i="64"/>
  <c r="M10" i="61"/>
  <c r="M11" i="61"/>
  <c r="M12" i="61"/>
  <c r="M13" i="61"/>
  <c r="M14" i="61"/>
  <c r="M15" i="61"/>
  <c r="M16" i="61"/>
  <c r="M17" i="61"/>
  <c r="M18" i="61"/>
  <c r="M9" i="61"/>
  <c r="I10" i="61"/>
  <c r="J10" i="61"/>
  <c r="I11" i="61"/>
  <c r="J11" i="61"/>
  <c r="I12" i="61"/>
  <c r="J12" i="61"/>
  <c r="I13" i="61"/>
  <c r="J13" i="61"/>
  <c r="I14" i="61"/>
  <c r="J14" i="61"/>
  <c r="I15" i="61"/>
  <c r="J15" i="61"/>
  <c r="I16" i="61"/>
  <c r="J16" i="61"/>
  <c r="I17" i="61"/>
  <c r="J17" i="61"/>
  <c r="I18" i="61"/>
  <c r="J18" i="61"/>
  <c r="J9" i="61"/>
  <c r="I9" i="61"/>
  <c r="A10" i="61"/>
  <c r="B10" i="61"/>
  <c r="A11" i="61"/>
  <c r="B11" i="61"/>
  <c r="A12" i="61"/>
  <c r="B12" i="61"/>
  <c r="A13" i="61"/>
  <c r="B13" i="61"/>
  <c r="A14" i="61"/>
  <c r="B14" i="61"/>
  <c r="A15" i="61"/>
  <c r="B15" i="61"/>
  <c r="A16" i="61"/>
  <c r="B16" i="61"/>
  <c r="A17" i="61"/>
  <c r="B17" i="61"/>
  <c r="A18" i="61"/>
  <c r="B18" i="61"/>
  <c r="B9" i="61"/>
  <c r="A9" i="61"/>
  <c r="A24" i="61"/>
  <c r="I19" i="61"/>
  <c r="J4" i="61"/>
  <c r="H5" i="61"/>
  <c r="H3" i="61"/>
  <c r="A24" i="60"/>
  <c r="I19" i="60"/>
  <c r="M10" i="60"/>
  <c r="M11" i="60"/>
  <c r="M12" i="60"/>
  <c r="M13" i="60"/>
  <c r="M14" i="60"/>
  <c r="M15" i="60"/>
  <c r="M16" i="60"/>
  <c r="M17" i="60"/>
  <c r="M18" i="60"/>
  <c r="M9" i="60"/>
  <c r="I10" i="60"/>
  <c r="J10" i="60"/>
  <c r="I11" i="60"/>
  <c r="J11" i="60"/>
  <c r="I12" i="60"/>
  <c r="J12" i="60"/>
  <c r="I13" i="60"/>
  <c r="J13" i="60"/>
  <c r="I14" i="60"/>
  <c r="J14" i="60"/>
  <c r="I15" i="60"/>
  <c r="J15" i="60"/>
  <c r="I16" i="60"/>
  <c r="J16" i="60"/>
  <c r="I17" i="60"/>
  <c r="J17" i="60"/>
  <c r="I18" i="60"/>
  <c r="J18" i="60"/>
  <c r="J9" i="60"/>
  <c r="I9" i="60"/>
  <c r="A10" i="60"/>
  <c r="B10" i="60"/>
  <c r="A11" i="60"/>
  <c r="B11" i="60"/>
  <c r="A12" i="60"/>
  <c r="B12" i="60"/>
  <c r="A13" i="60"/>
  <c r="B13" i="60"/>
  <c r="A14" i="60"/>
  <c r="B14" i="60"/>
  <c r="A15" i="60"/>
  <c r="B15" i="60"/>
  <c r="A16" i="60"/>
  <c r="B16" i="60"/>
  <c r="A17" i="60"/>
  <c r="B17" i="60"/>
  <c r="A18" i="60"/>
  <c r="B18" i="60"/>
  <c r="B9" i="60"/>
  <c r="A9" i="60"/>
  <c r="J4" i="60"/>
  <c r="H5" i="60"/>
  <c r="H3" i="60"/>
  <c r="A24" i="59"/>
  <c r="I19" i="59"/>
  <c r="M10" i="59"/>
  <c r="M11" i="59"/>
  <c r="M12" i="59"/>
  <c r="M13" i="59"/>
  <c r="M14" i="59"/>
  <c r="M15" i="59"/>
  <c r="M16" i="59"/>
  <c r="M17" i="59"/>
  <c r="M18" i="59"/>
  <c r="M9" i="59"/>
  <c r="I10" i="59"/>
  <c r="J10" i="59"/>
  <c r="I11" i="59"/>
  <c r="J11" i="59"/>
  <c r="I12" i="59"/>
  <c r="J12" i="59"/>
  <c r="I13" i="59"/>
  <c r="J13" i="59"/>
  <c r="I14" i="59"/>
  <c r="J14" i="59"/>
  <c r="I15" i="59"/>
  <c r="J15" i="59"/>
  <c r="I16" i="59"/>
  <c r="J16" i="59"/>
  <c r="I17" i="59"/>
  <c r="J17" i="59"/>
  <c r="I18" i="59"/>
  <c r="J18" i="59"/>
  <c r="J9" i="59"/>
  <c r="I9" i="59"/>
  <c r="A18" i="59"/>
  <c r="B18" i="59"/>
  <c r="A10" i="59"/>
  <c r="B10" i="59"/>
  <c r="A11" i="59"/>
  <c r="B11" i="59"/>
  <c r="A12" i="59"/>
  <c r="B12" i="59"/>
  <c r="A13" i="59"/>
  <c r="B13" i="59"/>
  <c r="A14" i="59"/>
  <c r="B14" i="59"/>
  <c r="A15" i="59"/>
  <c r="B15" i="59"/>
  <c r="A16" i="59"/>
  <c r="B16" i="59"/>
  <c r="A17" i="59"/>
  <c r="B17" i="59"/>
  <c r="B9" i="59"/>
  <c r="A9" i="59"/>
  <c r="J4" i="59"/>
  <c r="H5" i="59"/>
  <c r="H3" i="59"/>
  <c r="J4" i="58"/>
  <c r="H5" i="58"/>
  <c r="H3" i="58"/>
  <c r="A24" i="58"/>
  <c r="I19" i="58"/>
  <c r="M10" i="58"/>
  <c r="M11" i="58"/>
  <c r="M12" i="58"/>
  <c r="M13" i="58"/>
  <c r="M14" i="58"/>
  <c r="M15" i="58"/>
  <c r="M16" i="58"/>
  <c r="M17" i="58"/>
  <c r="M18" i="58"/>
  <c r="M9" i="58"/>
  <c r="I10" i="58"/>
  <c r="J10" i="58"/>
  <c r="I11" i="58"/>
  <c r="J11" i="58"/>
  <c r="I12" i="58"/>
  <c r="J12" i="58"/>
  <c r="I13" i="58"/>
  <c r="J13" i="58"/>
  <c r="I14" i="58"/>
  <c r="J14" i="58"/>
  <c r="I15" i="58"/>
  <c r="J15" i="58"/>
  <c r="I16" i="58"/>
  <c r="J16" i="58"/>
  <c r="I17" i="58"/>
  <c r="J17" i="58"/>
  <c r="I18" i="58"/>
  <c r="J18" i="58"/>
  <c r="J9" i="58"/>
  <c r="I9" i="58"/>
  <c r="A10" i="58"/>
  <c r="B10" i="58"/>
  <c r="A11" i="58"/>
  <c r="B11" i="58"/>
  <c r="A12" i="58"/>
  <c r="B12" i="58"/>
  <c r="A13" i="58"/>
  <c r="B13" i="58"/>
  <c r="A14" i="58"/>
  <c r="B14" i="58"/>
  <c r="A15" i="58"/>
  <c r="B15" i="58"/>
  <c r="A16" i="58"/>
  <c r="B16" i="58"/>
  <c r="A17" i="58"/>
  <c r="B17" i="58"/>
  <c r="A18" i="58"/>
  <c r="B18" i="58"/>
  <c r="B9" i="58"/>
  <c r="A9" i="58"/>
  <c r="L25" i="66"/>
  <c r="K25" i="66"/>
  <c r="J25" i="66"/>
  <c r="L24" i="66"/>
  <c r="K24" i="66"/>
  <c r="J24" i="66"/>
  <c r="L23" i="66"/>
  <c r="K23" i="66"/>
  <c r="J23" i="66"/>
  <c r="L22" i="66"/>
  <c r="K22" i="66"/>
  <c r="J22" i="66"/>
  <c r="L1" i="66"/>
  <c r="L25" i="65"/>
  <c r="K25" i="65"/>
  <c r="J25" i="65"/>
  <c r="L24" i="65"/>
  <c r="K24" i="65"/>
  <c r="J24" i="65"/>
  <c r="L23" i="65"/>
  <c r="K23" i="65"/>
  <c r="J23" i="65"/>
  <c r="L22" i="65"/>
  <c r="K22" i="65"/>
  <c r="J22" i="65"/>
  <c r="L1" i="65"/>
  <c r="L25" i="64"/>
  <c r="K25" i="64"/>
  <c r="J25" i="64"/>
  <c r="L24" i="64"/>
  <c r="K24" i="64"/>
  <c r="J24" i="64"/>
  <c r="L23" i="64"/>
  <c r="K23" i="64"/>
  <c r="J23" i="64"/>
  <c r="L22" i="64"/>
  <c r="K22" i="64"/>
  <c r="J22" i="64"/>
  <c r="L1" i="64"/>
  <c r="L25" i="61"/>
  <c r="K25" i="61"/>
  <c r="J25" i="61"/>
  <c r="L24" i="61"/>
  <c r="K24" i="61"/>
  <c r="J24" i="61"/>
  <c r="L23" i="61"/>
  <c r="K23" i="61"/>
  <c r="J23" i="61"/>
  <c r="L22" i="61"/>
  <c r="K22" i="61"/>
  <c r="J22" i="61"/>
  <c r="L1" i="61"/>
  <c r="L25" i="60"/>
  <c r="K25" i="60"/>
  <c r="J25" i="60"/>
  <c r="L24" i="60"/>
  <c r="K24" i="60"/>
  <c r="J24" i="60"/>
  <c r="L23" i="60"/>
  <c r="K23" i="60"/>
  <c r="J23" i="60"/>
  <c r="L22" i="60"/>
  <c r="K22" i="60"/>
  <c r="J22" i="60"/>
  <c r="L1" i="60"/>
  <c r="L25" i="59"/>
  <c r="K25" i="59"/>
  <c r="J25" i="59"/>
  <c r="L24" i="59"/>
  <c r="K24" i="59"/>
  <c r="J24" i="59"/>
  <c r="L23" i="59"/>
  <c r="K23" i="59"/>
  <c r="J23" i="59"/>
  <c r="L22" i="59"/>
  <c r="K22" i="59"/>
  <c r="J22" i="59"/>
  <c r="L1" i="59"/>
  <c r="L25" i="58"/>
  <c r="K25" i="58"/>
  <c r="J25" i="58"/>
  <c r="L24" i="58"/>
  <c r="K24" i="58"/>
  <c r="J24" i="58"/>
  <c r="L23" i="58"/>
  <c r="K23" i="58"/>
  <c r="J23" i="58"/>
  <c r="L22" i="58"/>
  <c r="K22" i="58"/>
  <c r="J22" i="58"/>
  <c r="L1" i="58"/>
  <c r="J4" i="57"/>
  <c r="H5" i="57"/>
  <c r="H3" i="57"/>
  <c r="A24" i="57"/>
  <c r="I19" i="57"/>
  <c r="M10" i="57"/>
  <c r="M11" i="57"/>
  <c r="M12" i="57"/>
  <c r="M13" i="57"/>
  <c r="M14" i="57"/>
  <c r="M15" i="57"/>
  <c r="M16" i="57"/>
  <c r="M17" i="57"/>
  <c r="M18" i="57"/>
  <c r="M9" i="57"/>
  <c r="I10" i="57"/>
  <c r="J10" i="57"/>
  <c r="I11" i="57"/>
  <c r="J11" i="57"/>
  <c r="I12" i="57"/>
  <c r="J12" i="57"/>
  <c r="I13" i="57"/>
  <c r="J13" i="57"/>
  <c r="I14" i="57"/>
  <c r="J14" i="57"/>
  <c r="I15" i="57"/>
  <c r="J15" i="57"/>
  <c r="I16" i="57"/>
  <c r="J16" i="57"/>
  <c r="I17" i="57"/>
  <c r="J17" i="57"/>
  <c r="I18" i="57"/>
  <c r="J18" i="57"/>
  <c r="J9" i="57"/>
  <c r="I9" i="57"/>
  <c r="A10" i="57"/>
  <c r="B10" i="57"/>
  <c r="A11" i="57"/>
  <c r="B11" i="57"/>
  <c r="A12" i="57"/>
  <c r="B12" i="57"/>
  <c r="A13" i="57"/>
  <c r="B13" i="57"/>
  <c r="A14" i="57"/>
  <c r="B14" i="57"/>
  <c r="A15" i="57"/>
  <c r="B15" i="57"/>
  <c r="A16" i="57"/>
  <c r="B16" i="57"/>
  <c r="A17" i="57"/>
  <c r="B17" i="57"/>
  <c r="A18" i="57"/>
  <c r="B18" i="57"/>
  <c r="B9" i="57"/>
  <c r="A9" i="57"/>
  <c r="J4" i="56"/>
  <c r="H5" i="56"/>
  <c r="H3" i="56"/>
  <c r="A24" i="56"/>
  <c r="I19" i="56"/>
  <c r="M10" i="56"/>
  <c r="M11" i="56"/>
  <c r="M12" i="56"/>
  <c r="M13" i="56"/>
  <c r="M14" i="56"/>
  <c r="M15" i="56"/>
  <c r="M16" i="56"/>
  <c r="M17" i="56"/>
  <c r="M18" i="56"/>
  <c r="M9" i="56"/>
  <c r="I10" i="56"/>
  <c r="J10" i="56"/>
  <c r="I11" i="56"/>
  <c r="J11" i="56"/>
  <c r="I12" i="56"/>
  <c r="J12" i="56"/>
  <c r="I13" i="56"/>
  <c r="J13" i="56"/>
  <c r="I14" i="56"/>
  <c r="J14" i="56"/>
  <c r="I15" i="56"/>
  <c r="J15" i="56"/>
  <c r="I16" i="56"/>
  <c r="J16" i="56"/>
  <c r="I17" i="56"/>
  <c r="J17" i="56"/>
  <c r="I18" i="56"/>
  <c r="J18" i="56"/>
  <c r="J9" i="56"/>
  <c r="I9" i="56"/>
  <c r="A10" i="56"/>
  <c r="B10" i="56"/>
  <c r="A11" i="56"/>
  <c r="B11" i="56"/>
  <c r="A12" i="56"/>
  <c r="B12" i="56"/>
  <c r="A13" i="56"/>
  <c r="B13" i="56"/>
  <c r="A14" i="56"/>
  <c r="B14" i="56"/>
  <c r="A15" i="56"/>
  <c r="B15" i="56"/>
  <c r="A16" i="56"/>
  <c r="B16" i="56"/>
  <c r="A17" i="56"/>
  <c r="B17" i="56"/>
  <c r="A18" i="56"/>
  <c r="B18" i="56"/>
  <c r="B9" i="56"/>
  <c r="A9" i="56"/>
  <c r="J4" i="55"/>
  <c r="H5" i="55"/>
  <c r="H3" i="55"/>
  <c r="A24" i="55"/>
  <c r="I19" i="55"/>
  <c r="M10" i="55"/>
  <c r="M11" i="55"/>
  <c r="M12" i="55"/>
  <c r="M13" i="55"/>
  <c r="M14" i="55"/>
  <c r="M15" i="55"/>
  <c r="M16" i="55"/>
  <c r="M17" i="55"/>
  <c r="M18" i="55"/>
  <c r="M9" i="55"/>
  <c r="I10" i="55"/>
  <c r="J10" i="55"/>
  <c r="I11" i="55"/>
  <c r="J11" i="55"/>
  <c r="I12" i="55"/>
  <c r="J12" i="55"/>
  <c r="I13" i="55"/>
  <c r="J13" i="55"/>
  <c r="I14" i="55"/>
  <c r="J14" i="55"/>
  <c r="I15" i="55"/>
  <c r="J15" i="55"/>
  <c r="I16" i="55"/>
  <c r="J16" i="55"/>
  <c r="I17" i="55"/>
  <c r="J17" i="55"/>
  <c r="I18" i="55"/>
  <c r="J18" i="55"/>
  <c r="J9" i="55"/>
  <c r="I9" i="55"/>
  <c r="A10" i="55"/>
  <c r="B10" i="55"/>
  <c r="A11" i="55"/>
  <c r="B11" i="55"/>
  <c r="A12" i="55"/>
  <c r="B12" i="55"/>
  <c r="A13" i="55"/>
  <c r="B13" i="55"/>
  <c r="A14" i="55"/>
  <c r="B14" i="55"/>
  <c r="A15" i="55"/>
  <c r="B15" i="55"/>
  <c r="A16" i="55"/>
  <c r="B16" i="55"/>
  <c r="A17" i="55"/>
  <c r="B17" i="55"/>
  <c r="A18" i="55"/>
  <c r="B18" i="55"/>
  <c r="B9" i="55"/>
  <c r="A9" i="55"/>
  <c r="J4" i="54"/>
  <c r="H5" i="54"/>
  <c r="H3" i="54"/>
  <c r="M10" i="54"/>
  <c r="M11" i="54"/>
  <c r="M12" i="54"/>
  <c r="M13" i="54"/>
  <c r="M14" i="54"/>
  <c r="M15" i="54"/>
  <c r="M16" i="54"/>
  <c r="M17" i="54"/>
  <c r="M18" i="54"/>
  <c r="M9" i="54"/>
  <c r="I10" i="54"/>
  <c r="J10" i="54"/>
  <c r="I11" i="54"/>
  <c r="J11" i="54"/>
  <c r="I12" i="54"/>
  <c r="J12" i="54"/>
  <c r="I13" i="54"/>
  <c r="J13" i="54"/>
  <c r="I14" i="54"/>
  <c r="J14" i="54"/>
  <c r="I15" i="54"/>
  <c r="J15" i="54"/>
  <c r="I16" i="54"/>
  <c r="J16" i="54"/>
  <c r="I17" i="54"/>
  <c r="J17" i="54"/>
  <c r="I18" i="54"/>
  <c r="J18" i="54"/>
  <c r="J9" i="54"/>
  <c r="I9" i="54"/>
  <c r="A10" i="54"/>
  <c r="B10" i="54"/>
  <c r="A11" i="54"/>
  <c r="B11" i="54"/>
  <c r="A12" i="54"/>
  <c r="B12" i="54"/>
  <c r="A13" i="54"/>
  <c r="B13" i="54"/>
  <c r="A14" i="54"/>
  <c r="B14" i="54"/>
  <c r="A15" i="54"/>
  <c r="B15" i="54"/>
  <c r="A16" i="54"/>
  <c r="B16" i="54"/>
  <c r="A17" i="54"/>
  <c r="B17" i="54"/>
  <c r="A18" i="54"/>
  <c r="B18" i="54"/>
  <c r="B9" i="54"/>
  <c r="A9" i="54"/>
  <c r="A24" i="54"/>
  <c r="I19" i="54"/>
  <c r="M10" i="53"/>
  <c r="M11" i="53"/>
  <c r="M12" i="53"/>
  <c r="M13" i="53"/>
  <c r="M14" i="53"/>
  <c r="M15" i="53"/>
  <c r="M16" i="53"/>
  <c r="M17" i="53"/>
  <c r="M18" i="53"/>
  <c r="M9" i="53"/>
  <c r="I10" i="53"/>
  <c r="J10" i="53"/>
  <c r="I11" i="53"/>
  <c r="J11" i="53"/>
  <c r="I12" i="53"/>
  <c r="J12" i="53"/>
  <c r="I13" i="53"/>
  <c r="J13" i="53"/>
  <c r="I14" i="53"/>
  <c r="J14" i="53"/>
  <c r="I15" i="53"/>
  <c r="J15" i="53"/>
  <c r="I16" i="53"/>
  <c r="J16" i="53"/>
  <c r="I17" i="53"/>
  <c r="J17" i="53"/>
  <c r="I18" i="53"/>
  <c r="J18" i="53"/>
  <c r="J9" i="53"/>
  <c r="I9" i="53"/>
  <c r="A10" i="53"/>
  <c r="B10" i="53"/>
  <c r="A11" i="53"/>
  <c r="B11" i="53"/>
  <c r="A12" i="53"/>
  <c r="B12" i="53"/>
  <c r="A13" i="53"/>
  <c r="B13" i="53"/>
  <c r="A14" i="53"/>
  <c r="B14" i="53"/>
  <c r="A15" i="53"/>
  <c r="B15" i="53"/>
  <c r="A16" i="53"/>
  <c r="B16" i="53"/>
  <c r="A17" i="53"/>
  <c r="B17" i="53"/>
  <c r="A18" i="53"/>
  <c r="B18" i="53"/>
  <c r="B9" i="53"/>
  <c r="A9" i="53"/>
  <c r="A24" i="53"/>
  <c r="I19" i="53"/>
  <c r="A24" i="52"/>
  <c r="I19" i="52"/>
  <c r="M10" i="52"/>
  <c r="M11" i="52"/>
  <c r="M12" i="52"/>
  <c r="M13" i="52"/>
  <c r="M14" i="52"/>
  <c r="M15" i="52"/>
  <c r="M16" i="52"/>
  <c r="M17" i="52"/>
  <c r="M18" i="52"/>
  <c r="M9" i="52"/>
  <c r="I10" i="52"/>
  <c r="J10" i="52"/>
  <c r="I11" i="52"/>
  <c r="J11" i="52"/>
  <c r="I12" i="52"/>
  <c r="J12" i="52"/>
  <c r="I13" i="52"/>
  <c r="J13" i="52"/>
  <c r="I14" i="52"/>
  <c r="J14" i="52"/>
  <c r="I15" i="52"/>
  <c r="J15" i="52"/>
  <c r="I16" i="52"/>
  <c r="J16" i="52"/>
  <c r="I17" i="52"/>
  <c r="J17" i="52"/>
  <c r="I18" i="52"/>
  <c r="J18" i="52"/>
  <c r="J9" i="52"/>
  <c r="I9" i="52"/>
  <c r="A10" i="52"/>
  <c r="B10" i="52"/>
  <c r="A11" i="52"/>
  <c r="B11" i="52"/>
  <c r="A12" i="52"/>
  <c r="B12" i="52"/>
  <c r="A13" i="52"/>
  <c r="B13" i="52"/>
  <c r="A14" i="52"/>
  <c r="B14" i="52"/>
  <c r="A15" i="52"/>
  <c r="B15" i="52"/>
  <c r="A16" i="52"/>
  <c r="B16" i="52"/>
  <c r="A17" i="52"/>
  <c r="B17" i="52"/>
  <c r="A18" i="52"/>
  <c r="B18" i="52"/>
  <c r="B9" i="52"/>
  <c r="A9" i="52"/>
  <c r="I19" i="51"/>
  <c r="A24" i="51"/>
  <c r="M10" i="51"/>
  <c r="M11" i="51"/>
  <c r="M12" i="51"/>
  <c r="M13" i="51"/>
  <c r="M14" i="51"/>
  <c r="M15" i="51"/>
  <c r="M16" i="51"/>
  <c r="M17" i="51"/>
  <c r="M18" i="51"/>
  <c r="M9" i="51"/>
  <c r="I10" i="51"/>
  <c r="J10" i="51"/>
  <c r="I11" i="51"/>
  <c r="J11" i="51"/>
  <c r="I12" i="51"/>
  <c r="J12" i="51"/>
  <c r="I13" i="51"/>
  <c r="J13" i="51"/>
  <c r="I14" i="51"/>
  <c r="J14" i="51"/>
  <c r="I15" i="51"/>
  <c r="J15" i="51"/>
  <c r="I16" i="51"/>
  <c r="J16" i="51"/>
  <c r="I17" i="51"/>
  <c r="J17" i="51"/>
  <c r="I18" i="51"/>
  <c r="J18" i="51"/>
  <c r="J9" i="51"/>
  <c r="I9" i="51"/>
  <c r="B10" i="51"/>
  <c r="B11" i="51"/>
  <c r="B12" i="51"/>
  <c r="B13" i="51"/>
  <c r="B14" i="51"/>
  <c r="B15" i="51"/>
  <c r="B16" i="51"/>
  <c r="B17" i="51"/>
  <c r="B18" i="51"/>
  <c r="B9" i="51"/>
  <c r="A10" i="51"/>
  <c r="A11" i="51"/>
  <c r="A12" i="51"/>
  <c r="A13" i="51"/>
  <c r="A14" i="51"/>
  <c r="A15" i="51"/>
  <c r="A16" i="51"/>
  <c r="A17" i="51"/>
  <c r="A18" i="51"/>
  <c r="A9" i="51"/>
  <c r="L25" i="57" l="1"/>
  <c r="K25" i="57"/>
  <c r="J25" i="57"/>
  <c r="L24" i="57"/>
  <c r="K24" i="57"/>
  <c r="J24" i="57"/>
  <c r="L23" i="57"/>
  <c r="K23" i="57"/>
  <c r="J23" i="57"/>
  <c r="L22" i="57"/>
  <c r="K22" i="57"/>
  <c r="J22" i="57"/>
  <c r="L1" i="57"/>
  <c r="L25" i="56"/>
  <c r="K25" i="56"/>
  <c r="J25" i="56"/>
  <c r="L24" i="56"/>
  <c r="K24" i="56"/>
  <c r="J24" i="56"/>
  <c r="L23" i="56"/>
  <c r="K23" i="56"/>
  <c r="J23" i="56"/>
  <c r="L22" i="56"/>
  <c r="K22" i="56"/>
  <c r="J22" i="56"/>
  <c r="L1" i="56"/>
  <c r="L25" i="55" l="1"/>
  <c r="K25" i="55"/>
  <c r="J25" i="55"/>
  <c r="L24" i="55"/>
  <c r="K24" i="55"/>
  <c r="J24" i="55"/>
  <c r="L23" i="55"/>
  <c r="K23" i="55"/>
  <c r="J23" i="55"/>
  <c r="L22" i="55"/>
  <c r="K22" i="55"/>
  <c r="J22" i="55"/>
  <c r="L1" i="55"/>
  <c r="L25" i="54"/>
  <c r="K25" i="54"/>
  <c r="J25" i="54"/>
  <c r="L24" i="54"/>
  <c r="K24" i="54"/>
  <c r="J24" i="54"/>
  <c r="L23" i="54"/>
  <c r="K23" i="54"/>
  <c r="J23" i="54"/>
  <c r="L22" i="54"/>
  <c r="K22" i="54"/>
  <c r="J22" i="54"/>
  <c r="L1" i="54"/>
  <c r="L25" i="53"/>
  <c r="K25" i="53"/>
  <c r="J25" i="53"/>
  <c r="L24" i="53"/>
  <c r="K24" i="53"/>
  <c r="J24" i="53"/>
  <c r="L23" i="53"/>
  <c r="K23" i="53"/>
  <c r="J23" i="53"/>
  <c r="L22" i="53"/>
  <c r="K22" i="53"/>
  <c r="J22" i="53"/>
  <c r="L1" i="53"/>
  <c r="H5" i="52"/>
  <c r="H3" i="52"/>
  <c r="L25" i="52"/>
  <c r="K25" i="52"/>
  <c r="J25" i="52"/>
  <c r="L24" i="52"/>
  <c r="K24" i="52"/>
  <c r="J24" i="52"/>
  <c r="L23" i="52"/>
  <c r="K23" i="52"/>
  <c r="J23" i="52"/>
  <c r="L22" i="52"/>
  <c r="K22" i="52"/>
  <c r="J22" i="52"/>
  <c r="L1" i="52"/>
  <c r="L25" i="51"/>
  <c r="K25" i="51"/>
  <c r="J25" i="51"/>
  <c r="L24" i="51"/>
  <c r="K24" i="51"/>
  <c r="J24" i="51"/>
  <c r="L23" i="51"/>
  <c r="K23" i="51"/>
  <c r="J23" i="51"/>
  <c r="L22" i="51"/>
  <c r="K22" i="51"/>
  <c r="J22" i="51"/>
  <c r="K18" i="51"/>
  <c r="Q18" i="51" s="1"/>
  <c r="K17" i="51"/>
  <c r="Q17" i="51" s="1"/>
  <c r="C17" i="51"/>
  <c r="K16" i="51"/>
  <c r="Q16" i="51" s="1"/>
  <c r="C16" i="51"/>
  <c r="K15" i="51"/>
  <c r="Q15" i="51" s="1"/>
  <c r="C15" i="51"/>
  <c r="K14" i="51"/>
  <c r="Q14" i="51" s="1"/>
  <c r="K13" i="51"/>
  <c r="Q13" i="51" s="1"/>
  <c r="C13" i="51"/>
  <c r="K12" i="51"/>
  <c r="Q12" i="51" s="1"/>
  <c r="C12" i="51"/>
  <c r="K11" i="51"/>
  <c r="Q11" i="51" s="1"/>
  <c r="K10" i="51"/>
  <c r="Q10" i="51" s="1"/>
  <c r="C10" i="51"/>
  <c r="K9" i="51"/>
  <c r="Q9" i="51" s="1"/>
  <c r="C9" i="51"/>
  <c r="L1" i="51"/>
  <c r="C14" i="51" l="1"/>
  <c r="C18" i="51"/>
  <c r="C11" i="51"/>
  <c r="M10" i="28"/>
  <c r="M11" i="28"/>
  <c r="M12" i="28"/>
  <c r="M13" i="28"/>
  <c r="M14" i="28"/>
  <c r="M15" i="28"/>
  <c r="M16" i="28"/>
  <c r="M17" i="28"/>
  <c r="M18" i="28"/>
  <c r="M9" i="28"/>
  <c r="B5" i="63"/>
  <c r="B6" i="63"/>
  <c r="B7" i="63"/>
  <c r="B18" i="63"/>
  <c r="N156" i="62" l="1"/>
  <c r="K18" i="66" s="1"/>
  <c r="Q18" i="66" s="1"/>
  <c r="J156" i="62"/>
  <c r="C18" i="66" s="1"/>
  <c r="N155" i="62"/>
  <c r="K17" i="66" s="1"/>
  <c r="Q17" i="66" s="1"/>
  <c r="J155" i="62"/>
  <c r="C17" i="66" s="1"/>
  <c r="N154" i="62"/>
  <c r="K16" i="66" s="1"/>
  <c r="Q16" i="66" s="1"/>
  <c r="J154" i="62"/>
  <c r="C16" i="66" s="1"/>
  <c r="N153" i="62"/>
  <c r="K15" i="66" s="1"/>
  <c r="Q15" i="66" s="1"/>
  <c r="J153" i="62"/>
  <c r="C15" i="66" s="1"/>
  <c r="N152" i="62"/>
  <c r="K14" i="66" s="1"/>
  <c r="Q14" i="66" s="1"/>
  <c r="J152" i="62"/>
  <c r="C14" i="66" s="1"/>
  <c r="N151" i="62"/>
  <c r="K13" i="66" s="1"/>
  <c r="Q13" i="66" s="1"/>
  <c r="J151" i="62"/>
  <c r="C13" i="66" s="1"/>
  <c r="N150" i="62"/>
  <c r="K12" i="66" s="1"/>
  <c r="Q12" i="66" s="1"/>
  <c r="J150" i="62"/>
  <c r="C12" i="66" s="1"/>
  <c r="N149" i="62"/>
  <c r="K11" i="66" s="1"/>
  <c r="Q11" i="66" s="1"/>
  <c r="J149" i="62"/>
  <c r="C11" i="66" s="1"/>
  <c r="N148" i="62"/>
  <c r="K10" i="66" s="1"/>
  <c r="Q10" i="66" s="1"/>
  <c r="J148" i="62"/>
  <c r="C10" i="66" s="1"/>
  <c r="N147" i="62"/>
  <c r="K9" i="66" s="1"/>
  <c r="Q9" i="66" s="1"/>
  <c r="J147" i="62"/>
  <c r="C9" i="66" s="1"/>
  <c r="N146" i="62"/>
  <c r="K18" i="65" s="1"/>
  <c r="Q18" i="65" s="1"/>
  <c r="J146" i="62"/>
  <c r="C18" i="65" s="1"/>
  <c r="N145" i="62"/>
  <c r="K17" i="65" s="1"/>
  <c r="Q17" i="65" s="1"/>
  <c r="J145" i="62"/>
  <c r="C17" i="65" s="1"/>
  <c r="N144" i="62"/>
  <c r="K16" i="65" s="1"/>
  <c r="Q16" i="65" s="1"/>
  <c r="J144" i="62"/>
  <c r="C16" i="65" s="1"/>
  <c r="N143" i="62"/>
  <c r="K15" i="65" s="1"/>
  <c r="Q15" i="65" s="1"/>
  <c r="J143" i="62"/>
  <c r="C15" i="65" s="1"/>
  <c r="N142" i="62"/>
  <c r="K14" i="65" s="1"/>
  <c r="Q14" i="65" s="1"/>
  <c r="J142" i="62"/>
  <c r="C14" i="65" s="1"/>
  <c r="N141" i="62"/>
  <c r="K13" i="65" s="1"/>
  <c r="Q13" i="65" s="1"/>
  <c r="J141" i="62"/>
  <c r="C13" i="65" s="1"/>
  <c r="N140" i="62"/>
  <c r="K12" i="65" s="1"/>
  <c r="Q12" i="65" s="1"/>
  <c r="J140" i="62"/>
  <c r="C12" i="65" s="1"/>
  <c r="N139" i="62"/>
  <c r="K11" i="65" s="1"/>
  <c r="Q11" i="65" s="1"/>
  <c r="J139" i="62"/>
  <c r="C11" i="65" s="1"/>
  <c r="N138" i="62"/>
  <c r="K10" i="65" s="1"/>
  <c r="Q10" i="65" s="1"/>
  <c r="J138" i="62"/>
  <c r="C10" i="65" s="1"/>
  <c r="N137" i="62"/>
  <c r="K9" i="65" s="1"/>
  <c r="Q9" i="65" s="1"/>
  <c r="J137" i="62"/>
  <c r="C9" i="65" s="1"/>
  <c r="N136" i="62"/>
  <c r="K18" i="64" s="1"/>
  <c r="Q18" i="64" s="1"/>
  <c r="J136" i="62"/>
  <c r="C18" i="64" s="1"/>
  <c r="N135" i="62"/>
  <c r="K17" i="64" s="1"/>
  <c r="Q17" i="64" s="1"/>
  <c r="J135" i="62"/>
  <c r="C17" i="64" s="1"/>
  <c r="N134" i="62"/>
  <c r="K16" i="64" s="1"/>
  <c r="Q16" i="64" s="1"/>
  <c r="J134" i="62"/>
  <c r="C16" i="64" s="1"/>
  <c r="N133" i="62"/>
  <c r="K15" i="64" s="1"/>
  <c r="Q15" i="64" s="1"/>
  <c r="J133" i="62"/>
  <c r="C15" i="64" s="1"/>
  <c r="N132" i="62"/>
  <c r="K14" i="64" s="1"/>
  <c r="Q14" i="64" s="1"/>
  <c r="J132" i="62"/>
  <c r="C14" i="64" s="1"/>
  <c r="N131" i="62"/>
  <c r="K13" i="64" s="1"/>
  <c r="Q13" i="64" s="1"/>
  <c r="J131" i="62"/>
  <c r="C13" i="64" s="1"/>
  <c r="N130" i="62"/>
  <c r="K12" i="64" s="1"/>
  <c r="Q12" i="64" s="1"/>
  <c r="J130" i="62"/>
  <c r="C12" i="64" s="1"/>
  <c r="N129" i="62"/>
  <c r="K11" i="64" s="1"/>
  <c r="Q11" i="64" s="1"/>
  <c r="J129" i="62"/>
  <c r="C11" i="64" s="1"/>
  <c r="N128" i="62"/>
  <c r="K10" i="64" s="1"/>
  <c r="Q10" i="64" s="1"/>
  <c r="J128" i="62"/>
  <c r="C10" i="64" s="1"/>
  <c r="N127" i="62"/>
  <c r="K9" i="64" s="1"/>
  <c r="Q9" i="64" s="1"/>
  <c r="J127" i="62"/>
  <c r="C9" i="64" s="1"/>
  <c r="N126" i="62"/>
  <c r="K18" i="61" s="1"/>
  <c r="Q18" i="61" s="1"/>
  <c r="J126" i="62"/>
  <c r="C18" i="61" s="1"/>
  <c r="N125" i="62"/>
  <c r="K17" i="61" s="1"/>
  <c r="Q17" i="61" s="1"/>
  <c r="J125" i="62"/>
  <c r="C17" i="61" s="1"/>
  <c r="N124" i="62"/>
  <c r="K16" i="61" s="1"/>
  <c r="Q16" i="61" s="1"/>
  <c r="J124" i="62"/>
  <c r="C16" i="61" s="1"/>
  <c r="N123" i="62"/>
  <c r="K15" i="61" s="1"/>
  <c r="Q15" i="61" s="1"/>
  <c r="J123" i="62"/>
  <c r="C15" i="61" s="1"/>
  <c r="N122" i="62"/>
  <c r="K14" i="61" s="1"/>
  <c r="Q14" i="61" s="1"/>
  <c r="J122" i="62"/>
  <c r="C14" i="61" s="1"/>
  <c r="N121" i="62"/>
  <c r="K13" i="61" s="1"/>
  <c r="Q13" i="61" s="1"/>
  <c r="J121" i="62"/>
  <c r="C13" i="61" s="1"/>
  <c r="N120" i="62"/>
  <c r="K12" i="61" s="1"/>
  <c r="Q12" i="61" s="1"/>
  <c r="J120" i="62"/>
  <c r="C12" i="61" s="1"/>
  <c r="N119" i="62"/>
  <c r="K11" i="61" s="1"/>
  <c r="Q11" i="61" s="1"/>
  <c r="J119" i="62"/>
  <c r="C11" i="61" s="1"/>
  <c r="N118" i="62"/>
  <c r="K10" i="61" s="1"/>
  <c r="Q10" i="61" s="1"/>
  <c r="J118" i="62"/>
  <c r="C10" i="61" s="1"/>
  <c r="N117" i="62"/>
  <c r="K9" i="61" s="1"/>
  <c r="Q9" i="61" s="1"/>
  <c r="J117" i="62"/>
  <c r="C9" i="61" s="1"/>
  <c r="N116" i="62"/>
  <c r="K18" i="60" s="1"/>
  <c r="Q18" i="60" s="1"/>
  <c r="J116" i="62"/>
  <c r="C18" i="60" s="1"/>
  <c r="N115" i="62"/>
  <c r="K17" i="60" s="1"/>
  <c r="Q17" i="60" s="1"/>
  <c r="J115" i="62"/>
  <c r="C17" i="60" s="1"/>
  <c r="N114" i="62"/>
  <c r="K16" i="60" s="1"/>
  <c r="Q16" i="60" s="1"/>
  <c r="J114" i="62"/>
  <c r="C16" i="60" s="1"/>
  <c r="N113" i="62"/>
  <c r="K15" i="60" s="1"/>
  <c r="Q15" i="60" s="1"/>
  <c r="J113" i="62"/>
  <c r="C15" i="60" s="1"/>
  <c r="N112" i="62"/>
  <c r="K14" i="60" s="1"/>
  <c r="Q14" i="60" s="1"/>
  <c r="J112" i="62"/>
  <c r="C14" i="60" s="1"/>
  <c r="N111" i="62"/>
  <c r="K13" i="60" s="1"/>
  <c r="Q13" i="60" s="1"/>
  <c r="J111" i="62"/>
  <c r="C13" i="60" s="1"/>
  <c r="N110" i="62"/>
  <c r="K12" i="60" s="1"/>
  <c r="Q12" i="60" s="1"/>
  <c r="J110" i="62"/>
  <c r="C12" i="60" s="1"/>
  <c r="N109" i="62"/>
  <c r="K11" i="60" s="1"/>
  <c r="Q11" i="60" s="1"/>
  <c r="J109" i="62"/>
  <c r="C11" i="60" s="1"/>
  <c r="N108" i="62"/>
  <c r="K10" i="60" s="1"/>
  <c r="Q10" i="60" s="1"/>
  <c r="J108" i="62"/>
  <c r="C10" i="60" s="1"/>
  <c r="N107" i="62"/>
  <c r="K9" i="60" s="1"/>
  <c r="Q9" i="60" s="1"/>
  <c r="J107" i="62"/>
  <c r="C9" i="60" s="1"/>
  <c r="N106" i="62"/>
  <c r="K18" i="59" s="1"/>
  <c r="Q18" i="59" s="1"/>
  <c r="J106" i="62"/>
  <c r="C18" i="59" s="1"/>
  <c r="N105" i="62"/>
  <c r="K17" i="59" s="1"/>
  <c r="Q17" i="59" s="1"/>
  <c r="J105" i="62"/>
  <c r="C17" i="59" s="1"/>
  <c r="N104" i="62"/>
  <c r="K16" i="59" s="1"/>
  <c r="Q16" i="59" s="1"/>
  <c r="J104" i="62"/>
  <c r="C16" i="59" s="1"/>
  <c r="N103" i="62"/>
  <c r="K15" i="59" s="1"/>
  <c r="Q15" i="59" s="1"/>
  <c r="J103" i="62"/>
  <c r="C15" i="59" s="1"/>
  <c r="N102" i="62"/>
  <c r="K14" i="59" s="1"/>
  <c r="Q14" i="59" s="1"/>
  <c r="J102" i="62"/>
  <c r="C14" i="59" s="1"/>
  <c r="N101" i="62"/>
  <c r="K13" i="59" s="1"/>
  <c r="Q13" i="59" s="1"/>
  <c r="J101" i="62"/>
  <c r="C13" i="59" s="1"/>
  <c r="N100" i="62"/>
  <c r="K12" i="59" s="1"/>
  <c r="Q12" i="59" s="1"/>
  <c r="J100" i="62"/>
  <c r="C12" i="59" s="1"/>
  <c r="N99" i="62"/>
  <c r="K11" i="59" s="1"/>
  <c r="Q11" i="59" s="1"/>
  <c r="J99" i="62"/>
  <c r="C11" i="59" s="1"/>
  <c r="N98" i="62"/>
  <c r="K10" i="59" s="1"/>
  <c r="Q10" i="59" s="1"/>
  <c r="J98" i="62"/>
  <c r="C10" i="59" s="1"/>
  <c r="N97" i="62"/>
  <c r="K9" i="59" s="1"/>
  <c r="Q9" i="59" s="1"/>
  <c r="J97" i="62"/>
  <c r="C9" i="59" s="1"/>
  <c r="N96" i="62"/>
  <c r="K18" i="58" s="1"/>
  <c r="Q18" i="58" s="1"/>
  <c r="J96" i="62"/>
  <c r="C18" i="58" s="1"/>
  <c r="N95" i="62"/>
  <c r="K17" i="58" s="1"/>
  <c r="Q17" i="58" s="1"/>
  <c r="J95" i="62"/>
  <c r="C17" i="58" s="1"/>
  <c r="N94" i="62"/>
  <c r="K16" i="58" s="1"/>
  <c r="Q16" i="58" s="1"/>
  <c r="J94" i="62"/>
  <c r="C16" i="58" s="1"/>
  <c r="N93" i="62"/>
  <c r="K15" i="58" s="1"/>
  <c r="Q15" i="58" s="1"/>
  <c r="J93" i="62"/>
  <c r="C15" i="58" s="1"/>
  <c r="N92" i="62"/>
  <c r="K14" i="58" s="1"/>
  <c r="Q14" i="58" s="1"/>
  <c r="J92" i="62"/>
  <c r="C14" i="58" s="1"/>
  <c r="N91" i="62"/>
  <c r="K13" i="58" s="1"/>
  <c r="Q13" i="58" s="1"/>
  <c r="J91" i="62"/>
  <c r="C13" i="58" s="1"/>
  <c r="N90" i="62"/>
  <c r="K12" i="58" s="1"/>
  <c r="Q12" i="58" s="1"/>
  <c r="J90" i="62"/>
  <c r="C12" i="58" s="1"/>
  <c r="N89" i="62"/>
  <c r="K11" i="58" s="1"/>
  <c r="Q11" i="58" s="1"/>
  <c r="J89" i="62"/>
  <c r="C11" i="58" s="1"/>
  <c r="N88" i="62"/>
  <c r="K10" i="58" s="1"/>
  <c r="Q10" i="58" s="1"/>
  <c r="J88" i="62"/>
  <c r="C10" i="58" s="1"/>
  <c r="N87" i="62"/>
  <c r="K9" i="58" s="1"/>
  <c r="Q9" i="58" s="1"/>
  <c r="J87" i="62"/>
  <c r="C9" i="58" s="1"/>
  <c r="N86" i="62"/>
  <c r="K18" i="57" s="1"/>
  <c r="Q18" i="57" s="1"/>
  <c r="J86" i="62"/>
  <c r="C18" i="57" s="1"/>
  <c r="N85" i="62"/>
  <c r="K17" i="57" s="1"/>
  <c r="Q17" i="57" s="1"/>
  <c r="J85" i="62"/>
  <c r="C17" i="57" s="1"/>
  <c r="N84" i="62"/>
  <c r="K16" i="57" s="1"/>
  <c r="Q16" i="57" s="1"/>
  <c r="J84" i="62"/>
  <c r="C16" i="57" s="1"/>
  <c r="N83" i="62"/>
  <c r="K15" i="57" s="1"/>
  <c r="Q15" i="57" s="1"/>
  <c r="J83" i="62"/>
  <c r="C15" i="57" s="1"/>
  <c r="N82" i="62"/>
  <c r="K14" i="57" s="1"/>
  <c r="Q14" i="57" s="1"/>
  <c r="J82" i="62"/>
  <c r="C14" i="57" s="1"/>
  <c r="N81" i="62"/>
  <c r="K13" i="57" s="1"/>
  <c r="Q13" i="57" s="1"/>
  <c r="J81" i="62"/>
  <c r="C13" i="57" s="1"/>
  <c r="N80" i="62"/>
  <c r="K12" i="57" s="1"/>
  <c r="Q12" i="57" s="1"/>
  <c r="J80" i="62"/>
  <c r="C12" i="57" s="1"/>
  <c r="N79" i="62"/>
  <c r="K11" i="57" s="1"/>
  <c r="Q11" i="57" s="1"/>
  <c r="J79" i="62"/>
  <c r="C11" i="57" s="1"/>
  <c r="N78" i="62"/>
  <c r="K10" i="57" s="1"/>
  <c r="Q10" i="57" s="1"/>
  <c r="J78" i="62"/>
  <c r="C10" i="57" s="1"/>
  <c r="N77" i="62"/>
  <c r="K9" i="57" s="1"/>
  <c r="Q9" i="57" s="1"/>
  <c r="J77" i="62"/>
  <c r="C9" i="57" s="1"/>
  <c r="N76" i="62"/>
  <c r="K18" i="56" s="1"/>
  <c r="Q18" i="56" s="1"/>
  <c r="J76" i="62"/>
  <c r="C18" i="56" s="1"/>
  <c r="N75" i="62"/>
  <c r="K17" i="56" s="1"/>
  <c r="Q17" i="56" s="1"/>
  <c r="J75" i="62"/>
  <c r="C17" i="56" s="1"/>
  <c r="N74" i="62"/>
  <c r="K16" i="56" s="1"/>
  <c r="Q16" i="56" s="1"/>
  <c r="J74" i="62"/>
  <c r="C16" i="56" s="1"/>
  <c r="N73" i="62"/>
  <c r="K15" i="56" s="1"/>
  <c r="Q15" i="56" s="1"/>
  <c r="J73" i="62"/>
  <c r="C15" i="56" s="1"/>
  <c r="N72" i="62"/>
  <c r="K14" i="56" s="1"/>
  <c r="Q14" i="56" s="1"/>
  <c r="J72" i="62"/>
  <c r="C14" i="56" s="1"/>
  <c r="N71" i="62"/>
  <c r="K13" i="56" s="1"/>
  <c r="Q13" i="56" s="1"/>
  <c r="J71" i="62"/>
  <c r="C13" i="56" s="1"/>
  <c r="N70" i="62"/>
  <c r="K12" i="56" s="1"/>
  <c r="Q12" i="56" s="1"/>
  <c r="J70" i="62"/>
  <c r="C12" i="56" s="1"/>
  <c r="N69" i="62"/>
  <c r="K11" i="56" s="1"/>
  <c r="Q11" i="56" s="1"/>
  <c r="J69" i="62"/>
  <c r="C11" i="56" s="1"/>
  <c r="N68" i="62"/>
  <c r="K10" i="56" s="1"/>
  <c r="Q10" i="56" s="1"/>
  <c r="J68" i="62"/>
  <c r="C10" i="56" s="1"/>
  <c r="N67" i="62"/>
  <c r="K9" i="56" s="1"/>
  <c r="Q9" i="56" s="1"/>
  <c r="J67" i="62"/>
  <c r="C9" i="56" s="1"/>
  <c r="N66" i="62"/>
  <c r="K18" i="55" s="1"/>
  <c r="Q18" i="55" s="1"/>
  <c r="J66" i="62"/>
  <c r="C18" i="55" s="1"/>
  <c r="N65" i="62"/>
  <c r="K17" i="55" s="1"/>
  <c r="Q17" i="55" s="1"/>
  <c r="J65" i="62"/>
  <c r="C17" i="55" s="1"/>
  <c r="N64" i="62"/>
  <c r="K16" i="55" s="1"/>
  <c r="Q16" i="55" s="1"/>
  <c r="J64" i="62"/>
  <c r="C16" i="55" s="1"/>
  <c r="N63" i="62"/>
  <c r="K15" i="55" s="1"/>
  <c r="Q15" i="55" s="1"/>
  <c r="J63" i="62"/>
  <c r="C15" i="55" s="1"/>
  <c r="N62" i="62"/>
  <c r="K14" i="55" s="1"/>
  <c r="Q14" i="55" s="1"/>
  <c r="J62" i="62"/>
  <c r="C14" i="55" s="1"/>
  <c r="N61" i="62"/>
  <c r="K13" i="55" s="1"/>
  <c r="Q13" i="55" s="1"/>
  <c r="J61" i="62"/>
  <c r="C13" i="55" s="1"/>
  <c r="N60" i="62"/>
  <c r="K12" i="55" s="1"/>
  <c r="Q12" i="55" s="1"/>
  <c r="J60" i="62"/>
  <c r="C12" i="55" s="1"/>
  <c r="N59" i="62"/>
  <c r="K11" i="55" s="1"/>
  <c r="Q11" i="55" s="1"/>
  <c r="J59" i="62"/>
  <c r="C11" i="55" s="1"/>
  <c r="N58" i="62"/>
  <c r="K10" i="55" s="1"/>
  <c r="Q10" i="55" s="1"/>
  <c r="J58" i="62"/>
  <c r="C10" i="55" s="1"/>
  <c r="N57" i="62"/>
  <c r="K9" i="55" s="1"/>
  <c r="Q9" i="55" s="1"/>
  <c r="J57" i="62"/>
  <c r="C9" i="55" s="1"/>
  <c r="N56" i="62"/>
  <c r="K18" i="54" s="1"/>
  <c r="Q18" i="54" s="1"/>
  <c r="J56" i="62"/>
  <c r="C18" i="54" s="1"/>
  <c r="N55" i="62"/>
  <c r="K17" i="54" s="1"/>
  <c r="Q17" i="54" s="1"/>
  <c r="J55" i="62"/>
  <c r="C17" i="54" s="1"/>
  <c r="N54" i="62"/>
  <c r="K16" i="54" s="1"/>
  <c r="Q16" i="54" s="1"/>
  <c r="J54" i="62"/>
  <c r="C16" i="54" s="1"/>
  <c r="N53" i="62"/>
  <c r="K15" i="54" s="1"/>
  <c r="Q15" i="54" s="1"/>
  <c r="J53" i="62"/>
  <c r="C15" i="54" s="1"/>
  <c r="N52" i="62"/>
  <c r="K14" i="54" s="1"/>
  <c r="Q14" i="54" s="1"/>
  <c r="J52" i="62"/>
  <c r="C14" i="54" s="1"/>
  <c r="N51" i="62"/>
  <c r="K13" i="54" s="1"/>
  <c r="Q13" i="54" s="1"/>
  <c r="J51" i="62"/>
  <c r="C13" i="54" s="1"/>
  <c r="N50" i="62"/>
  <c r="K12" i="54" s="1"/>
  <c r="Q12" i="54" s="1"/>
  <c r="J50" i="62"/>
  <c r="C12" i="54" s="1"/>
  <c r="N49" i="62"/>
  <c r="K11" i="54" s="1"/>
  <c r="Q11" i="54" s="1"/>
  <c r="J49" i="62"/>
  <c r="C11" i="54" s="1"/>
  <c r="N48" i="62"/>
  <c r="K10" i="54" s="1"/>
  <c r="Q10" i="54" s="1"/>
  <c r="J48" i="62"/>
  <c r="C10" i="54" s="1"/>
  <c r="N47" i="62"/>
  <c r="K9" i="54" s="1"/>
  <c r="Q9" i="54" s="1"/>
  <c r="J47" i="62"/>
  <c r="C9" i="54" s="1"/>
  <c r="N46" i="62"/>
  <c r="K18" i="53" s="1"/>
  <c r="Q18" i="53" s="1"/>
  <c r="J46" i="62"/>
  <c r="C18" i="53" s="1"/>
  <c r="N45" i="62"/>
  <c r="K17" i="53" s="1"/>
  <c r="Q17" i="53" s="1"/>
  <c r="J45" i="62"/>
  <c r="C17" i="53" s="1"/>
  <c r="N44" i="62"/>
  <c r="K16" i="53" s="1"/>
  <c r="Q16" i="53" s="1"/>
  <c r="J44" i="62"/>
  <c r="C16" i="53" s="1"/>
  <c r="N43" i="62"/>
  <c r="K15" i="53" s="1"/>
  <c r="Q15" i="53" s="1"/>
  <c r="J43" i="62"/>
  <c r="C15" i="53" s="1"/>
  <c r="N42" i="62"/>
  <c r="K14" i="53" s="1"/>
  <c r="Q14" i="53" s="1"/>
  <c r="J42" i="62"/>
  <c r="C14" i="53" s="1"/>
  <c r="N41" i="62"/>
  <c r="K13" i="53" s="1"/>
  <c r="Q13" i="53" s="1"/>
  <c r="J41" i="62"/>
  <c r="C13" i="53" s="1"/>
  <c r="N40" i="62"/>
  <c r="K12" i="53" s="1"/>
  <c r="Q12" i="53" s="1"/>
  <c r="J40" i="62"/>
  <c r="C12" i="53" s="1"/>
  <c r="N39" i="62"/>
  <c r="K11" i="53" s="1"/>
  <c r="Q11" i="53" s="1"/>
  <c r="J39" i="62"/>
  <c r="C11" i="53" s="1"/>
  <c r="N38" i="62"/>
  <c r="K10" i="53" s="1"/>
  <c r="Q10" i="53" s="1"/>
  <c r="J38" i="62"/>
  <c r="C10" i="53" s="1"/>
  <c r="N37" i="62"/>
  <c r="K9" i="53" s="1"/>
  <c r="Q9" i="53" s="1"/>
  <c r="J37" i="62"/>
  <c r="C9" i="53" s="1"/>
  <c r="N36" i="62"/>
  <c r="K18" i="52" s="1"/>
  <c r="Q18" i="52" s="1"/>
  <c r="J36" i="62"/>
  <c r="C18" i="52" s="1"/>
  <c r="N35" i="62"/>
  <c r="K17" i="52" s="1"/>
  <c r="Q17" i="52" s="1"/>
  <c r="J35" i="62"/>
  <c r="C17" i="52" s="1"/>
  <c r="N34" i="62"/>
  <c r="K16" i="52" s="1"/>
  <c r="Q16" i="52" s="1"/>
  <c r="J34" i="62"/>
  <c r="C16" i="52" s="1"/>
  <c r="N33" i="62"/>
  <c r="K15" i="52" s="1"/>
  <c r="Q15" i="52" s="1"/>
  <c r="J33" i="62"/>
  <c r="C15" i="52" s="1"/>
  <c r="N32" i="62"/>
  <c r="K14" i="52" s="1"/>
  <c r="Q14" i="52" s="1"/>
  <c r="J32" i="62"/>
  <c r="C14" i="52" s="1"/>
  <c r="N31" i="62"/>
  <c r="K13" i="52" s="1"/>
  <c r="Q13" i="52" s="1"/>
  <c r="J31" i="62"/>
  <c r="C13" i="52" s="1"/>
  <c r="N30" i="62"/>
  <c r="K12" i="52" s="1"/>
  <c r="Q12" i="52" s="1"/>
  <c r="J30" i="62"/>
  <c r="C12" i="52" s="1"/>
  <c r="N29" i="62"/>
  <c r="K11" i="52" s="1"/>
  <c r="Q11" i="52" s="1"/>
  <c r="J29" i="62"/>
  <c r="C11" i="52" s="1"/>
  <c r="N28" i="62"/>
  <c r="K10" i="52" s="1"/>
  <c r="Q10" i="52" s="1"/>
  <c r="J28" i="62"/>
  <c r="C10" i="52" s="1"/>
  <c r="N27" i="62"/>
  <c r="K9" i="52" s="1"/>
  <c r="Q9" i="52" s="1"/>
  <c r="J27" i="62"/>
  <c r="C9" i="52" s="1"/>
  <c r="L22" i="28"/>
  <c r="L23" i="28"/>
  <c r="M23" i="28"/>
  <c r="L24" i="28"/>
  <c r="L25" i="28"/>
  <c r="M25" i="28"/>
  <c r="K23" i="28"/>
  <c r="K24" i="28"/>
  <c r="K25" i="28"/>
  <c r="K22" i="28"/>
  <c r="J23" i="28"/>
  <c r="J24" i="28"/>
  <c r="J25" i="28"/>
  <c r="J22" i="28"/>
  <c r="Y6" i="62"/>
  <c r="Y5" i="62"/>
  <c r="Y4" i="62"/>
  <c r="Y3" i="62"/>
  <c r="I19" i="28"/>
  <c r="J18" i="28"/>
  <c r="J17" i="28"/>
  <c r="J16" i="28"/>
  <c r="J15" i="28"/>
  <c r="J14" i="28"/>
  <c r="J13" i="28"/>
  <c r="J12" i="28"/>
  <c r="J11" i="28"/>
  <c r="J10" i="28"/>
  <c r="J9" i="28"/>
  <c r="I18" i="28"/>
  <c r="I17" i="28"/>
  <c r="I16" i="28"/>
  <c r="I15" i="28"/>
  <c r="I14" i="28"/>
  <c r="I13" i="28"/>
  <c r="I12" i="28"/>
  <c r="I11" i="28"/>
  <c r="I10" i="28"/>
  <c r="I9" i="28"/>
  <c r="M25" i="66" l="1"/>
  <c r="M25" i="64"/>
  <c r="M25" i="60"/>
  <c r="M25" i="58"/>
  <c r="M25" i="65"/>
  <c r="M25" i="61"/>
  <c r="M25" i="59"/>
  <c r="M25" i="57"/>
  <c r="M25" i="56"/>
  <c r="M25" i="55"/>
  <c r="M25" i="53"/>
  <c r="M25" i="52"/>
  <c r="M25" i="54"/>
  <c r="M25" i="51"/>
  <c r="M22" i="28"/>
  <c r="M22" i="66"/>
  <c r="M22" i="64"/>
  <c r="M22" i="60"/>
  <c r="M22" i="58"/>
  <c r="M22" i="65"/>
  <c r="M22" i="61"/>
  <c r="M22" i="59"/>
  <c r="M22" i="57"/>
  <c r="M22" i="56"/>
  <c r="M22" i="55"/>
  <c r="M22" i="53"/>
  <c r="M22" i="52"/>
  <c r="M22" i="54"/>
  <c r="M22" i="51"/>
  <c r="M23" i="66"/>
  <c r="M23" i="64"/>
  <c r="M23" i="60"/>
  <c r="M23" i="58"/>
  <c r="M23" i="65"/>
  <c r="M23" i="61"/>
  <c r="M23" i="59"/>
  <c r="M23" i="57"/>
  <c r="M23" i="56"/>
  <c r="M23" i="55"/>
  <c r="M23" i="53"/>
  <c r="M23" i="52"/>
  <c r="M23" i="54"/>
  <c r="M23" i="51"/>
  <c r="M24" i="66"/>
  <c r="M24" i="64"/>
  <c r="M24" i="60"/>
  <c r="M24" i="58"/>
  <c r="M24" i="65"/>
  <c r="M24" i="61"/>
  <c r="M24" i="59"/>
  <c r="M24" i="57"/>
  <c r="M24" i="56"/>
  <c r="M24" i="55"/>
  <c r="M24" i="53"/>
  <c r="M24" i="52"/>
  <c r="M24" i="54"/>
  <c r="M24" i="51"/>
  <c r="M24" i="28"/>
  <c r="M8" i="63"/>
  <c r="N4" i="62" s="1"/>
  <c r="M7" i="63"/>
  <c r="P4" i="62" s="1"/>
  <c r="M6" i="63"/>
  <c r="C5" i="62"/>
  <c r="N26" i="62"/>
  <c r="J26" i="62"/>
  <c r="N25" i="62"/>
  <c r="J25" i="62"/>
  <c r="N24" i="62"/>
  <c r="J24" i="62"/>
  <c r="N23" i="62"/>
  <c r="J23" i="62"/>
  <c r="N22" i="62"/>
  <c r="J22" i="62"/>
  <c r="N21" i="62"/>
  <c r="J21" i="62"/>
  <c r="N20" i="62"/>
  <c r="J20" i="62"/>
  <c r="N19" i="62"/>
  <c r="J19" i="62"/>
  <c r="N18" i="62"/>
  <c r="J18" i="62"/>
  <c r="N17" i="62"/>
  <c r="J17" i="62"/>
  <c r="J16" i="62"/>
  <c r="J15" i="62"/>
  <c r="J14" i="62"/>
  <c r="J13" i="62"/>
  <c r="J12" i="62"/>
  <c r="J11" i="62"/>
  <c r="J10" i="62"/>
  <c r="J9" i="62"/>
  <c r="J8" i="62"/>
  <c r="K8" i="62" s="1"/>
  <c r="J7" i="62"/>
  <c r="K7" i="62" l="1"/>
  <c r="D9" i="28" s="1"/>
  <c r="I24" i="66"/>
  <c r="I24" i="64"/>
  <c r="I24" i="60"/>
  <c r="I24" i="58"/>
  <c r="I24" i="65"/>
  <c r="I24" i="61"/>
  <c r="I24" i="59"/>
  <c r="I24" i="57"/>
  <c r="I24" i="56"/>
  <c r="I24" i="55"/>
  <c r="I24" i="53"/>
  <c r="I24" i="52"/>
  <c r="I24" i="54"/>
  <c r="I24" i="51"/>
  <c r="D12" i="51"/>
  <c r="K22" i="62"/>
  <c r="D15" i="51"/>
  <c r="K25" i="62"/>
  <c r="D17" i="51"/>
  <c r="K21" i="62"/>
  <c r="D13" i="51"/>
  <c r="K19" i="62"/>
  <c r="D11" i="51"/>
  <c r="K20" i="62"/>
  <c r="K24" i="62"/>
  <c r="D16" i="51"/>
  <c r="I24" i="28"/>
  <c r="M5" i="63"/>
  <c r="N8" i="63" s="1"/>
  <c r="R4" i="62"/>
  <c r="B9" i="28"/>
  <c r="B10" i="28"/>
  <c r="B11" i="28"/>
  <c r="B12" i="28"/>
  <c r="B13" i="28"/>
  <c r="B14" i="28"/>
  <c r="B15" i="28"/>
  <c r="B16" i="28"/>
  <c r="B17" i="28"/>
  <c r="B18" i="28"/>
  <c r="A14" i="28"/>
  <c r="A15" i="28"/>
  <c r="A16" i="28"/>
  <c r="A17" i="28"/>
  <c r="A18" i="28"/>
  <c r="A11" i="28"/>
  <c r="A10" i="28"/>
  <c r="A12" i="28"/>
  <c r="A13" i="28"/>
  <c r="A9" i="28"/>
  <c r="C9" i="28" s="1"/>
  <c r="N16" i="62"/>
  <c r="L18" i="28" s="1"/>
  <c r="N15" i="62"/>
  <c r="L17" i="28" s="1"/>
  <c r="N11" i="62"/>
  <c r="L13" i="28" s="1"/>
  <c r="N10" i="62"/>
  <c r="L12" i="28" s="1"/>
  <c r="N9" i="62"/>
  <c r="L11" i="28" s="1"/>
  <c r="N8" i="62"/>
  <c r="L10" i="28" s="1"/>
  <c r="N7" i="62"/>
  <c r="D9" i="51" l="1"/>
  <c r="K17" i="62"/>
  <c r="D14" i="51"/>
  <c r="H24" i="65"/>
  <c r="B29" i="65" s="1"/>
  <c r="H24" i="64"/>
  <c r="B29" i="64" s="1"/>
  <c r="H24" i="60"/>
  <c r="B29" i="60" s="1"/>
  <c r="H24" i="66"/>
  <c r="B29" i="66" s="1"/>
  <c r="H24" i="61"/>
  <c r="B29" i="61" s="1"/>
  <c r="H24" i="59"/>
  <c r="B29" i="59" s="1"/>
  <c r="H24" i="58"/>
  <c r="B29" i="58" s="1"/>
  <c r="K23" i="62"/>
  <c r="K26" i="62"/>
  <c r="K36" i="62" s="1"/>
  <c r="D10" i="51"/>
  <c r="K18" i="62"/>
  <c r="K28" i="62" s="1"/>
  <c r="D18" i="51"/>
  <c r="H24" i="28"/>
  <c r="H24" i="57"/>
  <c r="B29" i="57" s="1"/>
  <c r="H24" i="56"/>
  <c r="B29" i="56" s="1"/>
  <c r="H24" i="55"/>
  <c r="B29" i="55" s="1"/>
  <c r="H24" i="53"/>
  <c r="B29" i="53" s="1"/>
  <c r="H24" i="54"/>
  <c r="B29" i="54" s="1"/>
  <c r="H24" i="52"/>
  <c r="B29" i="52" s="1"/>
  <c r="H24" i="51"/>
  <c r="B29" i="51" s="1"/>
  <c r="O21" i="62"/>
  <c r="O26" i="62"/>
  <c r="O20" i="62"/>
  <c r="O19" i="62"/>
  <c r="O18" i="62"/>
  <c r="O25" i="62"/>
  <c r="K35" i="62"/>
  <c r="K34" i="62"/>
  <c r="K32" i="62"/>
  <c r="K30" i="62"/>
  <c r="K27" i="62"/>
  <c r="K29" i="62"/>
  <c r="K31" i="62"/>
  <c r="N7" i="63"/>
  <c r="N6" i="63"/>
  <c r="A24" i="28"/>
  <c r="F24" i="58" l="1"/>
  <c r="B27" i="58" s="1"/>
  <c r="F24" i="65"/>
  <c r="B27" i="65" s="1"/>
  <c r="F24" i="64"/>
  <c r="B27" i="64" s="1"/>
  <c r="F24" i="60"/>
  <c r="B27" i="60" s="1"/>
  <c r="F24" i="66"/>
  <c r="B27" i="66" s="1"/>
  <c r="F24" i="61"/>
  <c r="B27" i="61" s="1"/>
  <c r="F24" i="59"/>
  <c r="B27" i="59" s="1"/>
  <c r="G24" i="65"/>
  <c r="B28" i="65" s="1"/>
  <c r="G24" i="64"/>
  <c r="B28" i="64" s="1"/>
  <c r="G24" i="60"/>
  <c r="B28" i="60" s="1"/>
  <c r="G24" i="66"/>
  <c r="B28" i="66" s="1"/>
  <c r="G24" i="61"/>
  <c r="B28" i="61" s="1"/>
  <c r="G24" i="59"/>
  <c r="B28" i="59" s="1"/>
  <c r="G24" i="58"/>
  <c r="B28" i="58" s="1"/>
  <c r="K33" i="62"/>
  <c r="K43" i="62" s="1"/>
  <c r="K38" i="62"/>
  <c r="D10" i="52"/>
  <c r="L17" i="51"/>
  <c r="R17" i="51" s="1"/>
  <c r="L12" i="51"/>
  <c r="R12" i="51" s="1"/>
  <c r="K41" i="62"/>
  <c r="D13" i="52"/>
  <c r="K37" i="62"/>
  <c r="D9" i="52"/>
  <c r="K44" i="62"/>
  <c r="D16" i="52"/>
  <c r="K46" i="62"/>
  <c r="D18" i="52"/>
  <c r="L10" i="51"/>
  <c r="R10" i="51" s="1"/>
  <c r="L18" i="51"/>
  <c r="R18" i="51" s="1"/>
  <c r="O17" i="62"/>
  <c r="L9" i="28"/>
  <c r="R9" i="28" s="1"/>
  <c r="L13" i="51"/>
  <c r="R13" i="51" s="1"/>
  <c r="K39" i="62"/>
  <c r="D11" i="52"/>
  <c r="K40" i="62"/>
  <c r="D12" i="52"/>
  <c r="K42" i="62"/>
  <c r="D14" i="52"/>
  <c r="K45" i="62"/>
  <c r="D17" i="52"/>
  <c r="L11" i="51"/>
  <c r="R11" i="51" s="1"/>
  <c r="G24" i="28"/>
  <c r="G24" i="57"/>
  <c r="B28" i="57" s="1"/>
  <c r="G24" i="56"/>
  <c r="B28" i="56" s="1"/>
  <c r="G24" i="52"/>
  <c r="B28" i="52" s="1"/>
  <c r="G24" i="51"/>
  <c r="B28" i="51" s="1"/>
  <c r="G24" i="55"/>
  <c r="B28" i="55" s="1"/>
  <c r="G24" i="53"/>
  <c r="B28" i="53" s="1"/>
  <c r="G24" i="54"/>
  <c r="B28" i="54" s="1"/>
  <c r="F24" i="28"/>
  <c r="B27" i="28" s="1"/>
  <c r="F24" i="57"/>
  <c r="B27" i="57" s="1"/>
  <c r="F24" i="56"/>
  <c r="B27" i="56" s="1"/>
  <c r="F24" i="54"/>
  <c r="B27" i="54" s="1"/>
  <c r="F24" i="52"/>
  <c r="B27" i="52" s="1"/>
  <c r="F24" i="51"/>
  <c r="B27" i="51" s="1"/>
  <c r="F24" i="55"/>
  <c r="B27" i="55" s="1"/>
  <c r="F24" i="53"/>
  <c r="B27" i="53" s="1"/>
  <c r="O28" i="62"/>
  <c r="O29" i="62"/>
  <c r="O36" i="62"/>
  <c r="O35" i="62"/>
  <c r="O27" i="62"/>
  <c r="O30" i="62"/>
  <c r="O31" i="62"/>
  <c r="B29" i="28"/>
  <c r="B28" i="28"/>
  <c r="R18" i="28"/>
  <c r="K18" i="28"/>
  <c r="Q18" i="28" s="1"/>
  <c r="C18" i="28"/>
  <c r="R17" i="28"/>
  <c r="K17" i="28"/>
  <c r="Q17" i="28" s="1"/>
  <c r="C17" i="28"/>
  <c r="K16" i="28"/>
  <c r="Q16" i="28" s="1"/>
  <c r="C16" i="28"/>
  <c r="K15" i="28"/>
  <c r="Q15" i="28" s="1"/>
  <c r="C15" i="28"/>
  <c r="K14" i="28"/>
  <c r="Q14" i="28" s="1"/>
  <c r="C14" i="28"/>
  <c r="R13" i="28"/>
  <c r="K13" i="28"/>
  <c r="Q13" i="28" s="1"/>
  <c r="C13" i="28"/>
  <c r="R12" i="28"/>
  <c r="K12" i="28"/>
  <c r="Q12" i="28" s="1"/>
  <c r="C12" i="28"/>
  <c r="R11" i="28"/>
  <c r="K11" i="28"/>
  <c r="Q11" i="28" s="1"/>
  <c r="C11" i="28"/>
  <c r="R10" i="28"/>
  <c r="K10" i="28"/>
  <c r="Q10" i="28" s="1"/>
  <c r="C10" i="28"/>
  <c r="K9" i="28"/>
  <c r="Q9" i="28" s="1"/>
  <c r="H5" i="28"/>
  <c r="J4" i="28"/>
  <c r="H3" i="28"/>
  <c r="L1" i="28"/>
  <c r="D18" i="28"/>
  <c r="D17" i="28"/>
  <c r="N14" i="62"/>
  <c r="L16" i="28" s="1"/>
  <c r="R16" i="28" s="1"/>
  <c r="D16" i="28"/>
  <c r="N13" i="62"/>
  <c r="L15" i="28" s="1"/>
  <c r="R15" i="28" s="1"/>
  <c r="D15" i="28"/>
  <c r="N12" i="62"/>
  <c r="L14" i="28" s="1"/>
  <c r="R14" i="28" s="1"/>
  <c r="D14" i="28"/>
  <c r="D13" i="28"/>
  <c r="D12" i="28"/>
  <c r="D11" i="28"/>
  <c r="D10" i="28"/>
  <c r="R15" i="9"/>
  <c r="Q15" i="9"/>
  <c r="L15" i="9"/>
  <c r="K15" i="9"/>
  <c r="D15" i="9"/>
  <c r="C15" i="9"/>
  <c r="R14" i="9"/>
  <c r="Q14" i="9"/>
  <c r="L14" i="9"/>
  <c r="K14" i="9"/>
  <c r="D14" i="9"/>
  <c r="C14" i="9"/>
  <c r="R13" i="9"/>
  <c r="Q13" i="9"/>
  <c r="L13" i="9"/>
  <c r="K13" i="9"/>
  <c r="D13" i="9"/>
  <c r="C13" i="9"/>
  <c r="R12" i="9"/>
  <c r="Q12" i="9"/>
  <c r="L12" i="9"/>
  <c r="K12" i="9"/>
  <c r="D12" i="9"/>
  <c r="C12" i="9"/>
  <c r="R11" i="9"/>
  <c r="Q11" i="9"/>
  <c r="L11" i="9"/>
  <c r="K11" i="9"/>
  <c r="D11" i="9"/>
  <c r="C11" i="9"/>
  <c r="R10" i="9"/>
  <c r="Q10" i="9"/>
  <c r="L10" i="9"/>
  <c r="K10" i="9"/>
  <c r="D10" i="9"/>
  <c r="C10" i="9"/>
  <c r="R9" i="9"/>
  <c r="Q9" i="9"/>
  <c r="L9" i="9"/>
  <c r="K9" i="9"/>
  <c r="D9" i="9"/>
  <c r="C9" i="9"/>
  <c r="R8" i="9"/>
  <c r="Q8" i="9"/>
  <c r="L8" i="9"/>
  <c r="K8" i="9"/>
  <c r="D8" i="9"/>
  <c r="C8" i="9"/>
  <c r="D15" i="52" l="1"/>
  <c r="K53" i="62"/>
  <c r="D15" i="53"/>
  <c r="K52" i="62"/>
  <c r="D14" i="53"/>
  <c r="K49" i="62"/>
  <c r="D11" i="53"/>
  <c r="K54" i="62"/>
  <c r="D16" i="53"/>
  <c r="K51" i="62"/>
  <c r="D13" i="53"/>
  <c r="K55" i="62"/>
  <c r="D17" i="53"/>
  <c r="K50" i="62"/>
  <c r="D12" i="53"/>
  <c r="K56" i="62"/>
  <c r="D18" i="53"/>
  <c r="K47" i="62"/>
  <c r="D9" i="53"/>
  <c r="K48" i="62"/>
  <c r="D10" i="53"/>
  <c r="O41" i="62"/>
  <c r="L13" i="52"/>
  <c r="R13" i="52" s="1"/>
  <c r="O46" i="62"/>
  <c r="L18" i="52"/>
  <c r="R18" i="52" s="1"/>
  <c r="O40" i="62"/>
  <c r="L12" i="52"/>
  <c r="R12" i="52" s="1"/>
  <c r="O39" i="62"/>
  <c r="L11" i="52"/>
  <c r="R11" i="52" s="1"/>
  <c r="O37" i="62"/>
  <c r="L9" i="52"/>
  <c r="R9" i="52" s="1"/>
  <c r="O38" i="62"/>
  <c r="L10" i="52"/>
  <c r="R10" i="52" s="1"/>
  <c r="L9" i="51"/>
  <c r="R9" i="51" s="1"/>
  <c r="O45" i="62"/>
  <c r="L17" i="52"/>
  <c r="R17" i="52" s="1"/>
  <c r="O23" i="62"/>
  <c r="O24" i="62"/>
  <c r="O22" i="62"/>
  <c r="K58" i="62" l="1"/>
  <c r="D10" i="54"/>
  <c r="K66" i="62"/>
  <c r="D18" i="54"/>
  <c r="K65" i="62"/>
  <c r="D17" i="54"/>
  <c r="K64" i="62"/>
  <c r="D16" i="54"/>
  <c r="K62" i="62"/>
  <c r="D14" i="54"/>
  <c r="K57" i="62"/>
  <c r="D9" i="54"/>
  <c r="K60" i="62"/>
  <c r="D12" i="54"/>
  <c r="K61" i="62"/>
  <c r="D13" i="54"/>
  <c r="K59" i="62"/>
  <c r="D11" i="54"/>
  <c r="K63" i="62"/>
  <c r="D15" i="54"/>
  <c r="O55" i="62"/>
  <c r="L17" i="53"/>
  <c r="R17" i="53" s="1"/>
  <c r="O48" i="62"/>
  <c r="L10" i="53"/>
  <c r="R10" i="53" s="1"/>
  <c r="O49" i="62"/>
  <c r="L11" i="53"/>
  <c r="R11" i="53" s="1"/>
  <c r="O56" i="62"/>
  <c r="L18" i="53"/>
  <c r="R18" i="53" s="1"/>
  <c r="O47" i="62"/>
  <c r="L9" i="53"/>
  <c r="R9" i="53" s="1"/>
  <c r="O50" i="62"/>
  <c r="L12" i="53"/>
  <c r="R12" i="53" s="1"/>
  <c r="O51" i="62"/>
  <c r="L13" i="53"/>
  <c r="R13" i="53" s="1"/>
  <c r="L14" i="51"/>
  <c r="R14" i="51" s="1"/>
  <c r="L15" i="51"/>
  <c r="R15" i="51" s="1"/>
  <c r="L16" i="51"/>
  <c r="R16" i="51" s="1"/>
  <c r="O34" i="62"/>
  <c r="O32" i="62"/>
  <c r="O33" i="62"/>
  <c r="K69" i="62" l="1"/>
  <c r="D11" i="55"/>
  <c r="K70" i="62"/>
  <c r="D12" i="55"/>
  <c r="K72" i="62"/>
  <c r="D14" i="55"/>
  <c r="K68" i="62"/>
  <c r="D10" i="55"/>
  <c r="K74" i="62"/>
  <c r="D16" i="55"/>
  <c r="K73" i="62"/>
  <c r="D15" i="55"/>
  <c r="K71" i="62"/>
  <c r="D13" i="55"/>
  <c r="K67" i="62"/>
  <c r="D9" i="55"/>
  <c r="K76" i="62"/>
  <c r="D18" i="55"/>
  <c r="K75" i="62"/>
  <c r="D17" i="55"/>
  <c r="O61" i="62"/>
  <c r="L13" i="54"/>
  <c r="R13" i="54" s="1"/>
  <c r="O57" i="62"/>
  <c r="L9" i="54"/>
  <c r="R9" i="54" s="1"/>
  <c r="O59" i="62"/>
  <c r="L11" i="54"/>
  <c r="R11" i="54" s="1"/>
  <c r="O65" i="62"/>
  <c r="L17" i="54"/>
  <c r="R17" i="54" s="1"/>
  <c r="O60" i="62"/>
  <c r="L12" i="54"/>
  <c r="R12" i="54" s="1"/>
  <c r="O66" i="62"/>
  <c r="L18" i="54"/>
  <c r="R18" i="54" s="1"/>
  <c r="O58" i="62"/>
  <c r="L10" i="54"/>
  <c r="R10" i="54" s="1"/>
  <c r="O43" i="62"/>
  <c r="L15" i="52"/>
  <c r="R15" i="52" s="1"/>
  <c r="O42" i="62"/>
  <c r="L14" i="52"/>
  <c r="R14" i="52" s="1"/>
  <c r="O44" i="62"/>
  <c r="L16" i="52"/>
  <c r="R16" i="52" s="1"/>
  <c r="K86" i="62" l="1"/>
  <c r="D18" i="56"/>
  <c r="K81" i="62"/>
  <c r="D13" i="56"/>
  <c r="K84" i="62"/>
  <c r="D16" i="56"/>
  <c r="K82" i="62"/>
  <c r="D14" i="56"/>
  <c r="K79" i="62"/>
  <c r="D11" i="56"/>
  <c r="K85" i="62"/>
  <c r="D17" i="56"/>
  <c r="K77" i="62"/>
  <c r="D9" i="56"/>
  <c r="K83" i="62"/>
  <c r="D15" i="56"/>
  <c r="K78" i="62"/>
  <c r="D10" i="56"/>
  <c r="K80" i="62"/>
  <c r="D12" i="56"/>
  <c r="O76" i="62"/>
  <c r="L18" i="55"/>
  <c r="R18" i="55" s="1"/>
  <c r="O75" i="62"/>
  <c r="L17" i="55"/>
  <c r="R17" i="55" s="1"/>
  <c r="O67" i="62"/>
  <c r="L9" i="55"/>
  <c r="R9" i="55" s="1"/>
  <c r="O68" i="62"/>
  <c r="L10" i="55"/>
  <c r="R10" i="55" s="1"/>
  <c r="O70" i="62"/>
  <c r="L12" i="55"/>
  <c r="R12" i="55" s="1"/>
  <c r="O69" i="62"/>
  <c r="L11" i="55"/>
  <c r="R11" i="55" s="1"/>
  <c r="O71" i="62"/>
  <c r="L13" i="55"/>
  <c r="R13" i="55" s="1"/>
  <c r="O54" i="62"/>
  <c r="L16" i="53"/>
  <c r="R16" i="53" s="1"/>
  <c r="O53" i="62"/>
  <c r="L15" i="53"/>
  <c r="R15" i="53" s="1"/>
  <c r="O52" i="62"/>
  <c r="L14" i="53"/>
  <c r="R14" i="53" s="1"/>
  <c r="K90" i="62" l="1"/>
  <c r="D12" i="57"/>
  <c r="K93" i="62"/>
  <c r="D15" i="57"/>
  <c r="K95" i="62"/>
  <c r="D17" i="57"/>
  <c r="K92" i="62"/>
  <c r="D14" i="57"/>
  <c r="K91" i="62"/>
  <c r="D13" i="57"/>
  <c r="K88" i="62"/>
  <c r="D10" i="57"/>
  <c r="K87" i="62"/>
  <c r="D9" i="57"/>
  <c r="K89" i="62"/>
  <c r="D11" i="57"/>
  <c r="K94" i="62"/>
  <c r="D16" i="57"/>
  <c r="K96" i="62"/>
  <c r="D18" i="57"/>
  <c r="O77" i="62"/>
  <c r="L9" i="56"/>
  <c r="R9" i="56" s="1"/>
  <c r="O81" i="62"/>
  <c r="L13" i="56"/>
  <c r="R13" i="56" s="1"/>
  <c r="O80" i="62"/>
  <c r="L12" i="56"/>
  <c r="R12" i="56" s="1"/>
  <c r="O86" i="62"/>
  <c r="L18" i="56"/>
  <c r="R18" i="56" s="1"/>
  <c r="O79" i="62"/>
  <c r="L11" i="56"/>
  <c r="R11" i="56" s="1"/>
  <c r="O78" i="62"/>
  <c r="L10" i="56"/>
  <c r="R10" i="56" s="1"/>
  <c r="O85" i="62"/>
  <c r="L17" i="56"/>
  <c r="R17" i="56" s="1"/>
  <c r="O62" i="62"/>
  <c r="L14" i="54"/>
  <c r="R14" i="54" s="1"/>
  <c r="O64" i="62"/>
  <c r="L16" i="54"/>
  <c r="R16" i="54" s="1"/>
  <c r="O63" i="62"/>
  <c r="L15" i="54"/>
  <c r="R15" i="54" s="1"/>
  <c r="K99" i="62" l="1"/>
  <c r="D11" i="58"/>
  <c r="K98" i="62"/>
  <c r="D10" i="58"/>
  <c r="K102" i="62"/>
  <c r="D14" i="58"/>
  <c r="K103" i="62"/>
  <c r="D15" i="58"/>
  <c r="K106" i="62"/>
  <c r="D18" i="58"/>
  <c r="K104" i="62"/>
  <c r="D16" i="58"/>
  <c r="K97" i="62"/>
  <c r="D9" i="58"/>
  <c r="K101" i="62"/>
  <c r="D13" i="58"/>
  <c r="K105" i="62"/>
  <c r="D17" i="58"/>
  <c r="K100" i="62"/>
  <c r="D12" i="58"/>
  <c r="O88" i="62"/>
  <c r="L10" i="57"/>
  <c r="R10" i="57" s="1"/>
  <c r="O96" i="62"/>
  <c r="L18" i="57"/>
  <c r="R18" i="57" s="1"/>
  <c r="O91" i="62"/>
  <c r="L13" i="57"/>
  <c r="R13" i="57" s="1"/>
  <c r="O95" i="62"/>
  <c r="L17" i="57"/>
  <c r="R17" i="57" s="1"/>
  <c r="O89" i="62"/>
  <c r="L11" i="57"/>
  <c r="R11" i="57" s="1"/>
  <c r="O90" i="62"/>
  <c r="L12" i="57"/>
  <c r="R12" i="57" s="1"/>
  <c r="O87" i="62"/>
  <c r="L9" i="57"/>
  <c r="R9" i="57" s="1"/>
  <c r="O73" i="62"/>
  <c r="L15" i="55"/>
  <c r="R15" i="55" s="1"/>
  <c r="O72" i="62"/>
  <c r="L14" i="55"/>
  <c r="R14" i="55" s="1"/>
  <c r="O74" i="62"/>
  <c r="L16" i="55"/>
  <c r="R16" i="55" s="1"/>
  <c r="K110" i="62" l="1"/>
  <c r="D12" i="59"/>
  <c r="K111" i="62"/>
  <c r="D13" i="59"/>
  <c r="K114" i="62"/>
  <c r="D16" i="59"/>
  <c r="K112" i="62"/>
  <c r="D14" i="59"/>
  <c r="K109" i="62"/>
  <c r="D11" i="59"/>
  <c r="K115" i="62"/>
  <c r="D17" i="59"/>
  <c r="K107" i="62"/>
  <c r="D9" i="59"/>
  <c r="K116" i="62"/>
  <c r="D18" i="59"/>
  <c r="K113" i="62"/>
  <c r="D15" i="59"/>
  <c r="K108" i="62"/>
  <c r="D10" i="59"/>
  <c r="O100" i="62"/>
  <c r="L12" i="58"/>
  <c r="R12" i="58" s="1"/>
  <c r="O105" i="62"/>
  <c r="L17" i="58"/>
  <c r="R17" i="58" s="1"/>
  <c r="O106" i="62"/>
  <c r="L18" i="58"/>
  <c r="R18" i="58" s="1"/>
  <c r="O97" i="62"/>
  <c r="L9" i="58"/>
  <c r="R9" i="58" s="1"/>
  <c r="O99" i="62"/>
  <c r="L11" i="58"/>
  <c r="R11" i="58" s="1"/>
  <c r="O101" i="62"/>
  <c r="L13" i="58"/>
  <c r="R13" i="58" s="1"/>
  <c r="O98" i="62"/>
  <c r="L10" i="58"/>
  <c r="R10" i="58" s="1"/>
  <c r="O84" i="62"/>
  <c r="L16" i="56"/>
  <c r="R16" i="56" s="1"/>
  <c r="O83" i="62"/>
  <c r="L15" i="56"/>
  <c r="R15" i="56" s="1"/>
  <c r="O82" i="62"/>
  <c r="L14" i="56"/>
  <c r="R14" i="56" s="1"/>
  <c r="K123" i="62" l="1"/>
  <c r="D15" i="60"/>
  <c r="K117" i="62"/>
  <c r="D9" i="60"/>
  <c r="K119" i="62"/>
  <c r="D11" i="60"/>
  <c r="K124" i="62"/>
  <c r="D16" i="60"/>
  <c r="K120" i="62"/>
  <c r="D12" i="60"/>
  <c r="K118" i="62"/>
  <c r="D10" i="60"/>
  <c r="K126" i="62"/>
  <c r="D18" i="60"/>
  <c r="K125" i="62"/>
  <c r="D17" i="60"/>
  <c r="K122" i="62"/>
  <c r="D14" i="60"/>
  <c r="K121" i="62"/>
  <c r="D13" i="60"/>
  <c r="O109" i="62"/>
  <c r="L11" i="59"/>
  <c r="R11" i="59" s="1"/>
  <c r="O116" i="62"/>
  <c r="L18" i="59"/>
  <c r="R18" i="59" s="1"/>
  <c r="O110" i="62"/>
  <c r="L12" i="59"/>
  <c r="R12" i="59" s="1"/>
  <c r="O108" i="62"/>
  <c r="L10" i="59"/>
  <c r="R10" i="59" s="1"/>
  <c r="O111" i="62"/>
  <c r="L13" i="59"/>
  <c r="R13" i="59" s="1"/>
  <c r="O107" i="62"/>
  <c r="L9" i="59"/>
  <c r="R9" i="59" s="1"/>
  <c r="O115" i="62"/>
  <c r="L17" i="59"/>
  <c r="R17" i="59" s="1"/>
  <c r="O92" i="62"/>
  <c r="L14" i="57"/>
  <c r="R14" i="57" s="1"/>
  <c r="O94" i="62"/>
  <c r="L16" i="57"/>
  <c r="R16" i="57" s="1"/>
  <c r="O93" i="62"/>
  <c r="L15" i="57"/>
  <c r="R15" i="57" s="1"/>
  <c r="K131" i="62" l="1"/>
  <c r="D13" i="61"/>
  <c r="K135" i="62"/>
  <c r="D17" i="61"/>
  <c r="K128" i="62"/>
  <c r="D10" i="61"/>
  <c r="K134" i="62"/>
  <c r="D16" i="61"/>
  <c r="K127" i="62"/>
  <c r="D9" i="61"/>
  <c r="K132" i="62"/>
  <c r="D14" i="61"/>
  <c r="K136" i="62"/>
  <c r="D18" i="61"/>
  <c r="K130" i="62"/>
  <c r="D12" i="61"/>
  <c r="K129" i="62"/>
  <c r="D11" i="61"/>
  <c r="K133" i="62"/>
  <c r="D15" i="61"/>
  <c r="O125" i="62"/>
  <c r="L17" i="60"/>
  <c r="R17" i="60" s="1"/>
  <c r="O121" i="62"/>
  <c r="L13" i="60"/>
  <c r="R13" i="60" s="1"/>
  <c r="O120" i="62"/>
  <c r="L12" i="60"/>
  <c r="R12" i="60" s="1"/>
  <c r="O119" i="62"/>
  <c r="L11" i="60"/>
  <c r="R11" i="60" s="1"/>
  <c r="O117" i="62"/>
  <c r="L9" i="60"/>
  <c r="R9" i="60" s="1"/>
  <c r="O118" i="62"/>
  <c r="L10" i="60"/>
  <c r="R10" i="60" s="1"/>
  <c r="O126" i="62"/>
  <c r="L18" i="60"/>
  <c r="R18" i="60" s="1"/>
  <c r="O104" i="62"/>
  <c r="L16" i="58"/>
  <c r="R16" i="58" s="1"/>
  <c r="O103" i="62"/>
  <c r="L15" i="58"/>
  <c r="R15" i="58" s="1"/>
  <c r="O102" i="62"/>
  <c r="L14" i="58"/>
  <c r="R14" i="58" s="1"/>
  <c r="K143" i="62" l="1"/>
  <c r="D15" i="64"/>
  <c r="K140" i="62"/>
  <c r="D12" i="64"/>
  <c r="K142" i="62"/>
  <c r="D14" i="64"/>
  <c r="K144" i="62"/>
  <c r="D16" i="64"/>
  <c r="K145" i="62"/>
  <c r="D17" i="64"/>
  <c r="K139" i="62"/>
  <c r="D11" i="64"/>
  <c r="K146" i="62"/>
  <c r="D18" i="64"/>
  <c r="K137" i="62"/>
  <c r="D9" i="64"/>
  <c r="K138" i="62"/>
  <c r="D10" i="64"/>
  <c r="K141" i="62"/>
  <c r="D13" i="64"/>
  <c r="O128" i="62"/>
  <c r="L10" i="61"/>
  <c r="R10" i="61" s="1"/>
  <c r="O129" i="62"/>
  <c r="L11" i="61"/>
  <c r="R11" i="61" s="1"/>
  <c r="O131" i="62"/>
  <c r="L13" i="61"/>
  <c r="R13" i="61" s="1"/>
  <c r="O136" i="62"/>
  <c r="L18" i="61"/>
  <c r="R18" i="61" s="1"/>
  <c r="O127" i="62"/>
  <c r="L9" i="61"/>
  <c r="R9" i="61" s="1"/>
  <c r="O130" i="62"/>
  <c r="L12" i="61"/>
  <c r="R12" i="61" s="1"/>
  <c r="O135" i="62"/>
  <c r="L17" i="61"/>
  <c r="R17" i="61" s="1"/>
  <c r="O112" i="62"/>
  <c r="L14" i="59"/>
  <c r="R14" i="59" s="1"/>
  <c r="O114" i="62"/>
  <c r="L16" i="59"/>
  <c r="R16" i="59" s="1"/>
  <c r="O113" i="62"/>
  <c r="L15" i="59"/>
  <c r="R15" i="59" s="1"/>
  <c r="K151" i="62" l="1"/>
  <c r="D13" i="65"/>
  <c r="K147" i="62"/>
  <c r="D9" i="65"/>
  <c r="K149" i="62"/>
  <c r="D11" i="65"/>
  <c r="K154" i="62"/>
  <c r="D16" i="65"/>
  <c r="K150" i="62"/>
  <c r="D12" i="65"/>
  <c r="K148" i="62"/>
  <c r="D10" i="65"/>
  <c r="K156" i="62"/>
  <c r="D18" i="65"/>
  <c r="K155" i="62"/>
  <c r="D17" i="65"/>
  <c r="K152" i="62"/>
  <c r="D14" i="65"/>
  <c r="K153" i="62"/>
  <c r="D15" i="65"/>
  <c r="O140" i="62"/>
  <c r="L12" i="64"/>
  <c r="R12" i="64" s="1"/>
  <c r="O146" i="62"/>
  <c r="L18" i="64"/>
  <c r="R18" i="64" s="1"/>
  <c r="O139" i="62"/>
  <c r="L11" i="64"/>
  <c r="R11" i="64" s="1"/>
  <c r="O145" i="62"/>
  <c r="L17" i="64"/>
  <c r="R17" i="64" s="1"/>
  <c r="O137" i="62"/>
  <c r="L9" i="64"/>
  <c r="R9" i="64" s="1"/>
  <c r="O141" i="62"/>
  <c r="L13" i="64"/>
  <c r="R13" i="64" s="1"/>
  <c r="O138" i="62"/>
  <c r="L10" i="64"/>
  <c r="R10" i="64" s="1"/>
  <c r="O123" i="62"/>
  <c r="L15" i="60"/>
  <c r="R15" i="60" s="1"/>
  <c r="O122" i="62"/>
  <c r="L14" i="60"/>
  <c r="R14" i="60" s="1"/>
  <c r="O124" i="62"/>
  <c r="L16" i="60"/>
  <c r="R16" i="60" s="1"/>
  <c r="D14" i="66" l="1"/>
  <c r="D18" i="66"/>
  <c r="D12" i="66"/>
  <c r="D11" i="66"/>
  <c r="D13" i="66"/>
  <c r="D15" i="66"/>
  <c r="D17" i="66"/>
  <c r="D10" i="66"/>
  <c r="D16" i="66"/>
  <c r="D9" i="66"/>
  <c r="O147" i="62"/>
  <c r="L9" i="65"/>
  <c r="R9" i="65" s="1"/>
  <c r="O149" i="62"/>
  <c r="L11" i="65"/>
  <c r="R11" i="65" s="1"/>
  <c r="O150" i="62"/>
  <c r="L12" i="65"/>
  <c r="R12" i="65" s="1"/>
  <c r="O151" i="62"/>
  <c r="L13" i="65"/>
  <c r="R13" i="65" s="1"/>
  <c r="O155" i="62"/>
  <c r="L17" i="65"/>
  <c r="R17" i="65" s="1"/>
  <c r="O156" i="62"/>
  <c r="L18" i="65"/>
  <c r="R18" i="65" s="1"/>
  <c r="O148" i="62"/>
  <c r="L10" i="65"/>
  <c r="R10" i="65" s="1"/>
  <c r="O134" i="62"/>
  <c r="L16" i="61"/>
  <c r="R16" i="61" s="1"/>
  <c r="O133" i="62"/>
  <c r="L15" i="61"/>
  <c r="R15" i="61" s="1"/>
  <c r="O132" i="62"/>
  <c r="L14" i="61"/>
  <c r="R14" i="61" s="1"/>
  <c r="L10" i="66" l="1"/>
  <c r="R10" i="66" s="1"/>
  <c r="L17" i="66"/>
  <c r="R17" i="66" s="1"/>
  <c r="L12" i="66"/>
  <c r="R12" i="66" s="1"/>
  <c r="L9" i="66"/>
  <c r="R9" i="66" s="1"/>
  <c r="L18" i="66"/>
  <c r="R18" i="66" s="1"/>
  <c r="L13" i="66"/>
  <c r="R13" i="66" s="1"/>
  <c r="L11" i="66"/>
  <c r="R11" i="66" s="1"/>
  <c r="O143" i="62"/>
  <c r="L15" i="64"/>
  <c r="R15" i="64" s="1"/>
  <c r="O142" i="62"/>
  <c r="L14" i="64"/>
  <c r="R14" i="64" s="1"/>
  <c r="O144" i="62"/>
  <c r="L16" i="64"/>
  <c r="R16" i="64" s="1"/>
  <c r="O152" i="62" l="1"/>
  <c r="L14" i="65"/>
  <c r="R14" i="65" s="1"/>
  <c r="O154" i="62"/>
  <c r="L16" i="65"/>
  <c r="R16" i="65" s="1"/>
  <c r="O153" i="62"/>
  <c r="L15" i="65"/>
  <c r="R15" i="65" s="1"/>
  <c r="L15" i="66" l="1"/>
  <c r="R15" i="66" s="1"/>
  <c r="L14" i="66"/>
  <c r="R14" i="66" s="1"/>
  <c r="L16" i="66"/>
  <c r="R16" i="66" s="1"/>
</calcChain>
</file>

<file path=xl/sharedStrings.xml><?xml version="1.0" encoding="utf-8"?>
<sst xmlns="http://schemas.openxmlformats.org/spreadsheetml/2006/main" count="1303" uniqueCount="262">
  <si>
    <t>ANNEXE III                                                                                                                                                                                   Livret scolaire</t>
  </si>
  <si>
    <t>BREVET DE TECHNICIEN SUPÉRIEUR     SESSION : 2015</t>
  </si>
  <si>
    <r>
      <t xml:space="preserve">UFA CHARLES ALLIES                                                                                                        </t>
    </r>
    <r>
      <rPr>
        <sz val="10"/>
        <color rgb="FF000000"/>
        <rFont val="Calibri"/>
        <family val="2"/>
        <scheme val="minor"/>
      </rPr>
      <t xml:space="preserve">  Lycée des métiers du commerce et de la maintenance          </t>
    </r>
    <r>
      <rPr>
        <sz val="11"/>
        <color rgb="FF000000"/>
        <rFont val="Calibri"/>
        <family val="2"/>
        <scheme val="minor"/>
      </rPr>
      <t xml:space="preserve">                                                                          24 Bd Joliot Curie                                                                                                                                34120         PEZENAS</t>
    </r>
  </si>
  <si>
    <t>MAINTENANCE ET APRÈS-VENTE DES ENGINS DE TRAVAUX PUBLICS ET DE MANUTENTION</t>
  </si>
  <si>
    <t>LANGUE VIVANTE : ANGLAIS</t>
  </si>
  <si>
    <t xml:space="preserve">NOM </t>
  </si>
  <si>
    <t>Prénom(s)</t>
  </si>
  <si>
    <t>Date de naissance</t>
  </si>
  <si>
    <t>QUATTROCCHI</t>
  </si>
  <si>
    <t>Florent</t>
  </si>
  <si>
    <t>CLASSE DE PREMIERE</t>
  </si>
  <si>
    <t>MATIÈRES ENSEIGNÉES</t>
  </si>
  <si>
    <t>CLASSE DE TERMINALE</t>
  </si>
  <si>
    <t>APPRÉCIATIONS</t>
  </si>
  <si>
    <t>Semestre 1</t>
  </si>
  <si>
    <t>Semestre 2</t>
  </si>
  <si>
    <t>Moyenne candidat</t>
  </si>
  <si>
    <t>Moyenne classe</t>
  </si>
  <si>
    <t>Semestre     1</t>
  </si>
  <si>
    <t>candidat</t>
  </si>
  <si>
    <t>classe</t>
  </si>
  <si>
    <t>FRANCAIS</t>
  </si>
  <si>
    <t>Deux années excellentes, félicitations,</t>
  </si>
  <si>
    <t>ANGLAIS</t>
  </si>
  <si>
    <t>Du serieux et de la constance, Bon travail</t>
  </si>
  <si>
    <t>MATHEMATIQUES</t>
  </si>
  <si>
    <t>PHYSIQUE APPLIQUEE</t>
  </si>
  <si>
    <t>NN</t>
  </si>
  <si>
    <t>MODELISATION ET ETUDE PRÉDICTIVE DES SYSTÈMES MÉCANIQUES</t>
  </si>
  <si>
    <t>Très impliqué dans sa formation et beaucoup de sérieux</t>
  </si>
  <si>
    <t>ECONOMIE ET  GESTION</t>
  </si>
  <si>
    <t>Ensemble très satsifaisant. Du travail, de la régularité te du sérieux.</t>
  </si>
  <si>
    <t>GENIE CIVIL ET MATERIELS DE TRAVAUX PUBLICS</t>
  </si>
  <si>
    <t>De très bons résultats tout au long de l'année.Elève sérieux.</t>
  </si>
  <si>
    <t>ÉTUDE EXPERIMENTALE ET MAINTENANCE DES MATERIELS DE TP</t>
  </si>
  <si>
    <t>Très bon travail, élève sérieux</t>
  </si>
  <si>
    <t>AVIS ET OBSERVATIONS CONSEIL DE CLASSE</t>
  </si>
  <si>
    <t xml:space="preserve">COTATION DE LA CLASSE </t>
  </si>
  <si>
    <t>RESULTATS SECTION</t>
  </si>
  <si>
    <t>DATE ET SIGNATURE DU CANDIDAT</t>
  </si>
  <si>
    <t>AVIS</t>
  </si>
  <si>
    <t>Effectif total de la classe</t>
  </si>
  <si>
    <t>Année</t>
  </si>
  <si>
    <t>Présentés</t>
  </si>
  <si>
    <t>Recus</t>
  </si>
  <si>
    <t>%</t>
  </si>
  <si>
    <t>très favorable</t>
  </si>
  <si>
    <t>favorable</t>
  </si>
  <si>
    <t>doit faire ses preuves</t>
  </si>
  <si>
    <t>X</t>
  </si>
  <si>
    <t>Avis :</t>
  </si>
  <si>
    <t>(1) Année antérieure à celle de l’examen    -    (2) Année de l’examen    -    (3) TRES FAVAORABLE =TF / FAVORABLE=F / DOIT FAIRE SES PREUVES A L’EXAMEN =P</t>
  </si>
  <si>
    <t>E1 CULTURE GENERALE ET EXPRESSION</t>
  </si>
  <si>
    <t>E2 ANGLAIS</t>
  </si>
  <si>
    <t>E3-A MATHEMATIQUES</t>
  </si>
  <si>
    <t>E3-B PHYSIQUE CHIMIE</t>
  </si>
  <si>
    <t>E4 ANALYSE D'UN DYSFONCTIONNEMENT</t>
  </si>
  <si>
    <t>E5-A REALISATION D'UN DIAGNOSTIC</t>
  </si>
  <si>
    <t>E5-B ORGANISATION REALISATION INTERVENTION</t>
  </si>
  <si>
    <t>E6 CONTRIBUTION AU FONCTIONNEMENT D'UN SERVICE</t>
  </si>
  <si>
    <t>ENSEIGNEMENT PROFESSIONNEL EN LVE (Co-Intervention)</t>
  </si>
  <si>
    <t>MATHEMATIQUES ET ENSEIGNEMENT PROFESSIONNEL (Co-Intervention)</t>
  </si>
  <si>
    <t>MAINTENANCE DES MATERIELS DE CONSTRUCTION ET DE MANUTENTION</t>
  </si>
  <si>
    <t>NOM :</t>
  </si>
  <si>
    <t>Prénom :</t>
  </si>
  <si>
    <t>Numéro INSEE</t>
  </si>
  <si>
    <t>Zone de calculs de pas modifier</t>
  </si>
  <si>
    <t>COTATION DE LA CLASSE  Répart en %</t>
  </si>
  <si>
    <t>TRES FAVAORABLE =TF / FAVORABLE=F / DOIT FAIRE SES PREUVES A L’EXAMEN =P</t>
  </si>
  <si>
    <t>TF</t>
  </si>
  <si>
    <t>F</t>
  </si>
  <si>
    <t>P</t>
  </si>
  <si>
    <t>CERTIFICATION DES COMPÉTENCES NUMÉRIQUES (PIX)
Cocher la case pour attester l'obtention de la certification</t>
  </si>
  <si>
    <t>Etablissement</t>
  </si>
  <si>
    <t>RNE</t>
  </si>
  <si>
    <t>Adresse</t>
  </si>
  <si>
    <t>CP</t>
  </si>
  <si>
    <t>Ville</t>
  </si>
  <si>
    <t>GROUPEMENT</t>
  </si>
  <si>
    <t>ACADEMIE</t>
  </si>
  <si>
    <t>0020025S</t>
  </si>
  <si>
    <t>Impasse des maillets  BP 34</t>
  </si>
  <si>
    <t>02460</t>
  </si>
  <si>
    <t>LA FERTE-MILON</t>
  </si>
  <si>
    <t>NORD-EST</t>
  </si>
  <si>
    <t>AMIENS</t>
  </si>
  <si>
    <t>0030905T</t>
  </si>
  <si>
    <t>44 rue Jean Bertin BP 23</t>
  </si>
  <si>
    <t>03800</t>
  </si>
  <si>
    <t>GANNAT</t>
  </si>
  <si>
    <t>SUD-OUEST</t>
  </si>
  <si>
    <t>CLERMONT</t>
  </si>
  <si>
    <t>0100004A</t>
  </si>
  <si>
    <t>13 avenue B. Pieds</t>
  </si>
  <si>
    <t>BAR/SEINE</t>
  </si>
  <si>
    <t>REIMS</t>
  </si>
  <si>
    <t>Lycée B. Pascal</t>
  </si>
  <si>
    <t>0170052P</t>
  </si>
  <si>
    <t>11 rue de Dampierre BP 114</t>
  </si>
  <si>
    <t>ST JEAN D'ANGELY</t>
  </si>
  <si>
    <t>NORD-OUEST</t>
  </si>
  <si>
    <t>POITIERS</t>
  </si>
  <si>
    <t>UFA M. Barbanceys</t>
  </si>
  <si>
    <t>0190027B</t>
  </si>
  <si>
    <t>rue de l'artisanat</t>
  </si>
  <si>
    <t>NEUVIC</t>
  </si>
  <si>
    <t>LIMOGES</t>
  </si>
  <si>
    <t>EFIATP</t>
  </si>
  <si>
    <t>0195061Y</t>
  </si>
  <si>
    <t>26 rue de Bellevue BP 11</t>
  </si>
  <si>
    <t>EGLETON</t>
  </si>
  <si>
    <t>Ecole des métiers du Gers</t>
  </si>
  <si>
    <t>0320542R</t>
  </si>
  <si>
    <t>1 avenue de la République</t>
  </si>
  <si>
    <t>PAVIE</t>
  </si>
  <si>
    <t>TOULOUSE</t>
  </si>
  <si>
    <t>GRETA Léonard de Vinci</t>
  </si>
  <si>
    <t>0339555G</t>
  </si>
  <si>
    <t>24 rue du collège Technique</t>
  </si>
  <si>
    <t>BLANQUEFORT</t>
  </si>
  <si>
    <t>BORDEAUX</t>
  </si>
  <si>
    <t>Lycée C. Alliès</t>
  </si>
  <si>
    <t>0340061G</t>
  </si>
  <si>
    <t>24 boulevard Joliot Curie BP 74</t>
  </si>
  <si>
    <t>PEZENAS</t>
  </si>
  <si>
    <t>SUD-EST</t>
  </si>
  <si>
    <t>MONTPELLIER</t>
  </si>
  <si>
    <t>GRETA HERAULT OUEST-BEZIER</t>
  </si>
  <si>
    <t>0341541R</t>
  </si>
  <si>
    <t>AVENUE DES MARTYRS DE LA RESISTANCE BP 745</t>
  </si>
  <si>
    <t xml:space="preserve">BEZIERS </t>
  </si>
  <si>
    <t>UNICEM Campus Bretagne</t>
  </si>
  <si>
    <t>0351980M</t>
  </si>
  <si>
    <t>5 rue Monseigneur Gry BP 27</t>
  </si>
  <si>
    <t>LOUVIGNE DU DESERT</t>
  </si>
  <si>
    <t>RENNES</t>
  </si>
  <si>
    <t>CFA MFEO SORIGNY</t>
  </si>
  <si>
    <t>0370983T</t>
  </si>
  <si>
    <t>18 rue de Courance</t>
  </si>
  <si>
    <t>SORIGNY</t>
  </si>
  <si>
    <t>ORLEANS-TOURS</t>
  </si>
  <si>
    <t>GRETA-CFA LYCEE Porte du Lot</t>
  </si>
  <si>
    <t>047320SZ</t>
  </si>
  <si>
    <t>Allée F. De Bize</t>
  </si>
  <si>
    <t>CLAIRAC</t>
  </si>
  <si>
    <t>LP de Narcé</t>
  </si>
  <si>
    <t>0490013Y</t>
  </si>
  <si>
    <t>449 route de Narcé</t>
  </si>
  <si>
    <t>BRAIN/L'AUHTION</t>
  </si>
  <si>
    <t>NANTES</t>
  </si>
  <si>
    <t>Lycée Claude Lehec</t>
  </si>
  <si>
    <t>0500087Y</t>
  </si>
  <si>
    <t>rue Dauphine</t>
  </si>
  <si>
    <t>ST HILAIRE DU HARCOUET</t>
  </si>
  <si>
    <t>CAEN</t>
  </si>
  <si>
    <t>CFA Les compagnons du devoir</t>
  </si>
  <si>
    <t>0511971R</t>
  </si>
  <si>
    <t>42 rue de Reims</t>
  </si>
  <si>
    <t>MUIZON</t>
  </si>
  <si>
    <t>Lycée des métiers entre Meurthe et Sanon</t>
  </si>
  <si>
    <t>0540015Y</t>
  </si>
  <si>
    <t>2 rue Levassor</t>
  </si>
  <si>
    <t>DOMBASLE/MEURTHE</t>
  </si>
  <si>
    <t>NANCY-METZ</t>
  </si>
  <si>
    <t>UFA Nicolas Barré</t>
  </si>
  <si>
    <t>0594889U</t>
  </si>
  <si>
    <t>145 avenue M. Sangnier BP 84</t>
  </si>
  <si>
    <t>ARMENTIERES</t>
  </si>
  <si>
    <t>LILLE</t>
  </si>
  <si>
    <t>Lycée TRAVAUX PUBLICS Jean Bertin</t>
  </si>
  <si>
    <t>0622801H</t>
  </si>
  <si>
    <t>1409 rue d'Aire</t>
  </si>
  <si>
    <t>BRUAY LA BUISSIERE</t>
  </si>
  <si>
    <t>GRETA LYCEEDES TP</t>
  </si>
  <si>
    <t>0623622A</t>
  </si>
  <si>
    <t>Lycée Paul Emile Victor</t>
  </si>
  <si>
    <t>0670050R</t>
  </si>
  <si>
    <t>1 A avenue de Gail</t>
  </si>
  <si>
    <t>OBERNAI</t>
  </si>
  <si>
    <t>STRASBOURG</t>
  </si>
  <si>
    <t>Lycée C. Chaplin</t>
  </si>
  <si>
    <t>0692800U</t>
  </si>
  <si>
    <t>373 avenue J. Jaurès CS 50701</t>
  </si>
  <si>
    <t>DECINES-CHARPIEU</t>
  </si>
  <si>
    <t>LYON</t>
  </si>
  <si>
    <t>Lycée René Cassin</t>
  </si>
  <si>
    <t>0710048S</t>
  </si>
  <si>
    <t>49 boulevard des 9 clés</t>
  </si>
  <si>
    <t>MACON</t>
  </si>
  <si>
    <t>DIJON</t>
  </si>
  <si>
    <t>CFA IPAC ANNECY</t>
  </si>
  <si>
    <t>0741627S</t>
  </si>
  <si>
    <t>42 CHEMIN DE LA PRAIRIE PROLONGEE</t>
  </si>
  <si>
    <t>ANNECY</t>
  </si>
  <si>
    <t>GRENOBLE</t>
  </si>
  <si>
    <t>Lycée Porte des Alpes</t>
  </si>
  <si>
    <t>0740031G</t>
  </si>
  <si>
    <t>26 rue de la Curdy BP 90</t>
  </si>
  <si>
    <t>RUMILLY</t>
  </si>
  <si>
    <t>Campus de Coulommiers</t>
  </si>
  <si>
    <t>0770924L</t>
  </si>
  <si>
    <t>6 rue des Templiers</t>
  </si>
  <si>
    <t>COULOMMIERS</t>
  </si>
  <si>
    <t>CRETEIL</t>
  </si>
  <si>
    <t>LPO Antoine Lavoisier</t>
  </si>
  <si>
    <t>0781948U</t>
  </si>
  <si>
    <t>44 boulevard de la République</t>
  </si>
  <si>
    <t>PORCHEVILLE</t>
  </si>
  <si>
    <t>VERSAILLES</t>
  </si>
  <si>
    <t>Lycée Pierre Mendes France</t>
  </si>
  <si>
    <t>0800046R</t>
  </si>
  <si>
    <t>route de St Denis  BP 29</t>
  </si>
  <si>
    <t>PERONNE</t>
  </si>
  <si>
    <t>Lycée Jean Jaurès</t>
  </si>
  <si>
    <t>0810012Y</t>
  </si>
  <si>
    <t>Route de Blaye</t>
  </si>
  <si>
    <t>CARMAUX</t>
  </si>
  <si>
    <t>Domaine d'Eguilles</t>
  </si>
  <si>
    <t>0840039L</t>
  </si>
  <si>
    <t>840 avenue d'Eguilles BP 70039</t>
  </si>
  <si>
    <t>VEDENE</t>
  </si>
  <si>
    <t>AIX-MARSEILLE</t>
  </si>
  <si>
    <t>GRETA VAUCLUSE</t>
  </si>
  <si>
    <t>0840866K</t>
  </si>
  <si>
    <t>138 ROUTE DE TARASCON</t>
  </si>
  <si>
    <t>AVIGNON CEDEX</t>
  </si>
  <si>
    <t>CFA Isaac de l'Etoile</t>
  </si>
  <si>
    <t>0861360L</t>
  </si>
  <si>
    <t>62 rue du porteau CS70019</t>
  </si>
  <si>
    <t>LPO GUSTAVE EIFFEL KAHANI</t>
  </si>
  <si>
    <t>9760125G</t>
  </si>
  <si>
    <t>KAHANI BP4</t>
  </si>
  <si>
    <t>OUANGANI</t>
  </si>
  <si>
    <t>MAYOTTE</t>
  </si>
  <si>
    <t>Château Potel
Impasse des maillets  BP 34
02460 
LA FERTE MILON
0020025S</t>
  </si>
  <si>
    <t>Avis à l'examen</t>
  </si>
  <si>
    <t>Avis examen</t>
  </si>
  <si>
    <t>Très Favorable</t>
  </si>
  <si>
    <t>Favorable</t>
  </si>
  <si>
    <t>Doit Faire ses Preuves</t>
  </si>
  <si>
    <t>TF :</t>
  </si>
  <si>
    <t xml:space="preserve">F : </t>
  </si>
  <si>
    <t>P :</t>
  </si>
  <si>
    <t>Nombre Etudiants :</t>
  </si>
  <si>
    <t>Certification PIX</t>
  </si>
  <si>
    <t>Pix</t>
  </si>
  <si>
    <t>Validée</t>
  </si>
  <si>
    <t>Non Validée</t>
  </si>
  <si>
    <t>Lycée Gustave Eiffel GANNAT
44 rue Jean Bertin BP 23
03800
GANNAT
0030905T</t>
  </si>
  <si>
    <t>RESULTATS Années Anterieures</t>
  </si>
  <si>
    <t xml:space="preserve">Synthese Notes et appreciations Livrets Scolaires BTS MMCM </t>
  </si>
  <si>
    <t>Session 2024</t>
  </si>
  <si>
    <t>Date :</t>
  </si>
  <si>
    <t>Commission 1:</t>
  </si>
  <si>
    <t xml:space="preserve">Visa Président de Jury </t>
  </si>
  <si>
    <t>Lycée Val Moré
13 avenue B. Pieds
10110
BAR/SEINE
0100004A</t>
  </si>
  <si>
    <t>Nom:</t>
  </si>
  <si>
    <t>Date de naissance :</t>
  </si>
  <si>
    <r>
      <rPr>
        <b/>
        <sz val="10"/>
        <color theme="1"/>
        <rFont val="Calibri"/>
        <family val="2"/>
        <scheme val="minor"/>
      </rPr>
      <t xml:space="preserve">Livret Scolaire </t>
    </r>
    <r>
      <rPr>
        <b/>
        <sz val="14"/>
        <color theme="1"/>
        <rFont val="Calibri"/>
        <family val="2"/>
        <scheme val="minor"/>
      </rPr>
      <t>BREVET DE TECHNICIEN SUPÉRIEUR     SESSION : 2024</t>
    </r>
  </si>
  <si>
    <t>Commission 2 :</t>
  </si>
  <si>
    <t xml:space="preserve">Commission 2: </t>
  </si>
  <si>
    <t>Campus de Coulommiers 
6 rue des Templiers
77527  COULOMMIERS
0770924L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</si>
</sst>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theme="0"/>
      <name val="Calibri"/>
      <family val="2"/>
      <scheme val="minor"/>
    </font>
    <font>
      <sz val="8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7.5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7" fillId="2" borderId="0" applyNumberFormat="0" applyBorder="0" applyAlignment="0" applyProtection="0"/>
    <xf numFmtId="0" fontId="21" fillId="4" borderId="0" applyNumberFormat="0" applyBorder="0" applyAlignment="0" applyProtection="0"/>
  </cellStyleXfs>
  <cellXfs count="367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3" fillId="0" borderId="2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4" fillId="0" borderId="6" xfId="0" applyFont="1" applyBorder="1"/>
    <xf numFmtId="0" fontId="3" fillId="0" borderId="3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6" fillId="0" borderId="0" xfId="0" applyFont="1" applyAlignment="1">
      <alignment horizontal="center"/>
    </xf>
    <xf numFmtId="2" fontId="0" fillId="0" borderId="0" xfId="0" applyNumberFormat="1"/>
    <xf numFmtId="2" fontId="4" fillId="0" borderId="0" xfId="0" applyNumberFormat="1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2" fontId="13" fillId="0" borderId="0" xfId="0" applyNumberFormat="1" applyFont="1"/>
    <xf numFmtId="2" fontId="3" fillId="0" borderId="15" xfId="0" applyNumberFormat="1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2" fontId="12" fillId="0" borderId="15" xfId="0" applyNumberFormat="1" applyFont="1" applyBorder="1" applyAlignment="1">
      <alignment horizontal="center" vertical="center" wrapText="1"/>
    </xf>
    <xf numFmtId="2" fontId="3" fillId="0" borderId="27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8" fillId="0" borderId="32" xfId="0" applyNumberFormat="1" applyFont="1" applyBorder="1" applyAlignment="1">
      <alignment horizontal="center" vertical="center"/>
    </xf>
    <xf numFmtId="2" fontId="11" fillId="0" borderId="15" xfId="0" applyNumberFormat="1" applyFont="1" applyBorder="1" applyAlignment="1">
      <alignment horizontal="center" vertical="center" wrapText="1"/>
    </xf>
    <xf numFmtId="2" fontId="8" fillId="0" borderId="15" xfId="0" applyNumberFormat="1" applyFont="1" applyBorder="1" applyAlignment="1">
      <alignment horizontal="center" vertical="center"/>
    </xf>
    <xf numFmtId="2" fontId="11" fillId="0" borderId="52" xfId="0" applyNumberFormat="1" applyFont="1" applyBorder="1" applyAlignment="1">
      <alignment horizontal="center" vertical="center" wrapText="1"/>
    </xf>
    <xf numFmtId="2" fontId="11" fillId="0" borderId="27" xfId="0" applyNumberFormat="1" applyFont="1" applyBorder="1" applyAlignment="1">
      <alignment horizontal="center" vertical="center" wrapText="1"/>
    </xf>
    <xf numFmtId="2" fontId="14" fillId="0" borderId="15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2" fontId="3" fillId="0" borderId="35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51" xfId="0" applyNumberFormat="1" applyFont="1" applyBorder="1" applyAlignment="1">
      <alignment horizontal="center" vertical="center" wrapText="1"/>
    </xf>
    <xf numFmtId="2" fontId="8" fillId="0" borderId="38" xfId="0" applyNumberFormat="1" applyFont="1" applyBorder="1" applyAlignment="1">
      <alignment horizontal="center" vertical="center" wrapText="1"/>
    </xf>
    <xf numFmtId="0" fontId="15" fillId="0" borderId="0" xfId="0" applyFont="1"/>
    <xf numFmtId="2" fontId="8" fillId="0" borderId="17" xfId="0" applyNumberFormat="1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8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2" fontId="8" fillId="0" borderId="27" xfId="0" applyNumberFormat="1" applyFont="1" applyBorder="1" applyAlignment="1">
      <alignment horizontal="center" vertical="center"/>
    </xf>
    <xf numFmtId="2" fontId="15" fillId="0" borderId="0" xfId="0" applyNumberFormat="1" applyFont="1"/>
    <xf numFmtId="2" fontId="3" fillId="0" borderId="4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2" fontId="11" fillId="0" borderId="21" xfId="0" applyNumberFormat="1" applyFont="1" applyBorder="1" applyAlignment="1">
      <alignment horizontal="center" vertical="center" wrapText="1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0" fontId="20" fillId="0" borderId="0" xfId="0" applyFont="1"/>
    <xf numFmtId="9" fontId="3" fillId="0" borderId="6" xfId="0" applyNumberFormat="1" applyFont="1" applyBorder="1" applyAlignment="1">
      <alignment horizontal="center" vertical="center"/>
    </xf>
    <xf numFmtId="2" fontId="8" fillId="3" borderId="15" xfId="0" applyNumberFormat="1" applyFont="1" applyFill="1" applyBorder="1" applyAlignment="1">
      <alignment horizontal="center" vertical="center"/>
    </xf>
    <xf numFmtId="2" fontId="8" fillId="3" borderId="32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1" fontId="4" fillId="0" borderId="0" xfId="0" applyNumberFormat="1" applyFont="1"/>
    <xf numFmtId="10" fontId="4" fillId="0" borderId="0" xfId="0" applyNumberFormat="1" applyFont="1"/>
    <xf numFmtId="0" fontId="21" fillId="4" borderId="0" xfId="2" applyAlignment="1">
      <alignment horizontal="center"/>
    </xf>
    <xf numFmtId="0" fontId="21" fillId="4" borderId="0" xfId="2" applyAlignment="1">
      <alignment wrapText="1"/>
    </xf>
    <xf numFmtId="0" fontId="21" fillId="4" borderId="0" xfId="2"/>
    <xf numFmtId="2" fontId="21" fillId="4" borderId="0" xfId="2" applyNumberFormat="1"/>
    <xf numFmtId="0" fontId="21" fillId="4" borderId="0" xfId="2" applyBorder="1" applyAlignment="1">
      <alignment vertical="center"/>
    </xf>
    <xf numFmtId="0" fontId="21" fillId="4" borderId="0" xfId="2" applyAlignment="1">
      <alignment vertical="center" wrapText="1"/>
    </xf>
    <xf numFmtId="2" fontId="11" fillId="0" borderId="52" xfId="0" applyNumberFormat="1" applyFont="1" applyBorder="1" applyAlignment="1" applyProtection="1">
      <alignment horizontal="center" vertical="center" wrapText="1"/>
      <protection locked="0"/>
    </xf>
    <xf numFmtId="2" fontId="3" fillId="0" borderId="15" xfId="0" applyNumberFormat="1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vertical="center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2" fontId="3" fillId="3" borderId="15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 vertical="center"/>
    </xf>
    <xf numFmtId="9" fontId="0" fillId="0" borderId="0" xfId="0" applyNumberFormat="1"/>
    <xf numFmtId="2" fontId="3" fillId="0" borderId="27" xfId="0" applyNumberFormat="1" applyFont="1" applyBorder="1" applyAlignment="1">
      <alignment horizontal="center" vertical="center" wrapText="1"/>
    </xf>
    <xf numFmtId="2" fontId="4" fillId="3" borderId="15" xfId="0" applyNumberFormat="1" applyFont="1" applyFill="1" applyBorder="1" applyAlignment="1">
      <alignment vertical="center"/>
    </xf>
    <xf numFmtId="2" fontId="8" fillId="3" borderId="27" xfId="0" applyNumberFormat="1" applyFont="1" applyFill="1" applyBorder="1" applyAlignment="1">
      <alignment horizontal="center" vertical="center"/>
    </xf>
    <xf numFmtId="2" fontId="11" fillId="0" borderId="61" xfId="0" applyNumberFormat="1" applyFont="1" applyBorder="1" applyAlignment="1" applyProtection="1">
      <alignment horizontal="center" vertical="center" wrapText="1"/>
      <protection locked="0"/>
    </xf>
    <xf numFmtId="2" fontId="11" fillId="0" borderId="15" xfId="0" applyNumberFormat="1" applyFont="1" applyBorder="1" applyAlignment="1" applyProtection="1">
      <alignment horizontal="center" vertical="center" wrapText="1"/>
      <protection locked="0"/>
    </xf>
    <xf numFmtId="0" fontId="15" fillId="5" borderId="63" xfId="0" applyFont="1" applyFill="1" applyBorder="1" applyAlignment="1">
      <alignment horizontal="center"/>
    </xf>
    <xf numFmtId="0" fontId="15" fillId="5" borderId="64" xfId="0" applyFont="1" applyFill="1" applyBorder="1" applyAlignment="1">
      <alignment horizontal="center"/>
    </xf>
    <xf numFmtId="0" fontId="15" fillId="5" borderId="65" xfId="0" applyFont="1" applyFill="1" applyBorder="1" applyAlignment="1">
      <alignment horizontal="center"/>
    </xf>
    <xf numFmtId="0" fontId="0" fillId="0" borderId="66" xfId="0" applyFill="1" applyBorder="1"/>
    <xf numFmtId="0" fontId="0" fillId="0" borderId="58" xfId="0" applyFill="1" applyBorder="1"/>
    <xf numFmtId="49" fontId="0" fillId="0" borderId="58" xfId="0" applyNumberFormat="1" applyFill="1" applyBorder="1" applyAlignment="1">
      <alignment horizontal="right"/>
    </xf>
    <xf numFmtId="0" fontId="0" fillId="0" borderId="58" xfId="0" applyBorder="1"/>
    <xf numFmtId="0" fontId="0" fillId="0" borderId="67" xfId="0" applyBorder="1"/>
    <xf numFmtId="0" fontId="0" fillId="0" borderId="58" xfId="0" applyFill="1" applyBorder="1" applyAlignment="1">
      <alignment horizontal="right"/>
    </xf>
    <xf numFmtId="0" fontId="0" fillId="0" borderId="68" xfId="0" applyFill="1" applyBorder="1"/>
    <xf numFmtId="0" fontId="0" fillId="0" borderId="69" xfId="0" applyFill="1" applyBorder="1"/>
    <xf numFmtId="0" fontId="0" fillId="0" borderId="69" xfId="0" applyBorder="1"/>
    <xf numFmtId="0" fontId="0" fillId="0" borderId="70" xfId="0" applyBorder="1"/>
    <xf numFmtId="0" fontId="0" fillId="0" borderId="66" xfId="0" applyFill="1" applyBorder="1" applyAlignment="1">
      <alignment horizontal="center" vertical="center" wrapText="1"/>
    </xf>
    <xf numFmtId="2" fontId="11" fillId="0" borderId="43" xfId="0" applyNumberFormat="1" applyFont="1" applyBorder="1" applyAlignment="1" applyProtection="1">
      <alignment horizontal="center" vertical="center" wrapText="1"/>
      <protection locked="0"/>
    </xf>
    <xf numFmtId="2" fontId="3" fillId="0" borderId="43" xfId="0" applyNumberFormat="1" applyFont="1" applyBorder="1" applyAlignment="1" applyProtection="1">
      <alignment horizontal="center" vertical="center"/>
      <protection locked="0"/>
    </xf>
    <xf numFmtId="2" fontId="11" fillId="0" borderId="25" xfId="0" applyNumberFormat="1" applyFont="1" applyBorder="1" applyAlignment="1" applyProtection="1">
      <alignment horizontal="center" vertical="center" wrapText="1"/>
      <protection locked="0"/>
    </xf>
    <xf numFmtId="2" fontId="3" fillId="0" borderId="25" xfId="0" applyNumberFormat="1" applyFont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0" fontId="3" fillId="0" borderId="15" xfId="0" applyFont="1" applyBorder="1" applyAlignment="1" applyProtection="1">
      <alignment vertical="center"/>
      <protection locked="0"/>
    </xf>
    <xf numFmtId="9" fontId="3" fillId="0" borderId="15" xfId="0" applyNumberFormat="1" applyFont="1" applyBorder="1" applyAlignment="1" applyProtection="1">
      <alignment horizontal="center" vertical="center"/>
      <protection locked="0"/>
    </xf>
    <xf numFmtId="9" fontId="3" fillId="0" borderId="15" xfId="0" applyNumberFormat="1" applyFont="1" applyBorder="1" applyAlignment="1" applyProtection="1">
      <alignment horizontal="center" vertical="center" wrapText="1"/>
      <protection locked="0"/>
    </xf>
    <xf numFmtId="0" fontId="0" fillId="0" borderId="53" xfId="0" applyBorder="1"/>
    <xf numFmtId="0" fontId="0" fillId="0" borderId="16" xfId="0" applyBorder="1"/>
    <xf numFmtId="0" fontId="0" fillId="0" borderId="17" xfId="0" applyBorder="1"/>
    <xf numFmtId="0" fontId="15" fillId="0" borderId="53" xfId="0" applyFont="1" applyBorder="1"/>
    <xf numFmtId="0" fontId="0" fillId="0" borderId="55" xfId="0" applyBorder="1"/>
    <xf numFmtId="0" fontId="15" fillId="0" borderId="17" xfId="0" applyFont="1" applyBorder="1"/>
    <xf numFmtId="0" fontId="0" fillId="0" borderId="18" xfId="0" applyBorder="1"/>
    <xf numFmtId="0" fontId="15" fillId="0" borderId="52" xfId="0" applyFont="1" applyBorder="1"/>
    <xf numFmtId="2" fontId="3" fillId="0" borderId="15" xfId="0" applyNumberFormat="1" applyFont="1" applyBorder="1" applyAlignment="1">
      <alignment horizontal="center" vertical="center" wrapText="1"/>
    </xf>
    <xf numFmtId="0" fontId="0" fillId="0" borderId="66" xfId="0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6" borderId="15" xfId="0" applyNumberFormat="1" applyFont="1" applyFill="1" applyBorder="1" applyAlignment="1" applyProtection="1">
      <alignment horizontal="center" vertical="center"/>
      <protection locked="0"/>
    </xf>
    <xf numFmtId="2" fontId="11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6" fillId="0" borderId="0" xfId="0" applyFont="1" applyProtection="1"/>
    <xf numFmtId="0" fontId="26" fillId="0" borderId="0" xfId="0" applyFont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left"/>
    </xf>
    <xf numFmtId="1" fontId="0" fillId="0" borderId="0" xfId="0" applyNumberFormat="1" applyAlignment="1" applyProtection="1">
      <alignment horizontal="left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0" fillId="0" borderId="15" xfId="0" applyBorder="1" applyAlignment="1" applyProtection="1">
      <alignment horizontal="center" vertical="center" wrapText="1"/>
    </xf>
    <xf numFmtId="0" fontId="29" fillId="0" borderId="0" xfId="0" applyFont="1" applyAlignment="1" applyProtection="1">
      <alignment wrapText="1"/>
    </xf>
    <xf numFmtId="2" fontId="3" fillId="0" borderId="38" xfId="0" applyNumberFormat="1" applyFont="1" applyBorder="1" applyAlignment="1" applyProtection="1">
      <alignment horizontal="center" vertical="center" wrapText="1"/>
    </xf>
    <xf numFmtId="2" fontId="8" fillId="0" borderId="38" xfId="0" applyNumberFormat="1" applyFont="1" applyBorder="1" applyAlignment="1" applyProtection="1">
      <alignment horizontal="center" vertical="center" wrapText="1"/>
    </xf>
    <xf numFmtId="2" fontId="8" fillId="3" borderId="43" xfId="0" applyNumberFormat="1" applyFont="1" applyFill="1" applyBorder="1" applyAlignment="1" applyProtection="1">
      <alignment horizontal="center" vertical="center"/>
    </xf>
    <xf numFmtId="2" fontId="3" fillId="3" borderId="43" xfId="0" applyNumberFormat="1" applyFont="1" applyFill="1" applyBorder="1" applyAlignment="1" applyProtection="1">
      <alignment horizontal="center" vertical="center"/>
    </xf>
    <xf numFmtId="2" fontId="8" fillId="3" borderId="15" xfId="0" applyNumberFormat="1" applyFont="1" applyFill="1" applyBorder="1" applyAlignment="1" applyProtection="1">
      <alignment horizontal="center" vertical="center"/>
    </xf>
    <xf numFmtId="2" fontId="3" fillId="3" borderId="15" xfId="0" applyNumberFormat="1" applyFont="1" applyFill="1" applyBorder="1" applyAlignment="1" applyProtection="1">
      <alignment horizontal="center" vertical="center"/>
    </xf>
    <xf numFmtId="2" fontId="8" fillId="3" borderId="25" xfId="0" applyNumberFormat="1" applyFont="1" applyFill="1" applyBorder="1" applyAlignment="1" applyProtection="1">
      <alignment horizontal="center" vertical="center"/>
    </xf>
    <xf numFmtId="2" fontId="3" fillId="3" borderId="25" xfId="0" applyNumberFormat="1" applyFont="1" applyFill="1" applyBorder="1" applyAlignment="1" applyProtection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horizontal="center" vertical="center"/>
    </xf>
    <xf numFmtId="2" fontId="3" fillId="0" borderId="31" xfId="0" applyNumberFormat="1" applyFont="1" applyBorder="1" applyAlignment="1">
      <alignment horizontal="center" vertical="center" wrapText="1"/>
    </xf>
    <xf numFmtId="2" fontId="3" fillId="0" borderId="32" xfId="0" applyNumberFormat="1" applyFont="1" applyBorder="1" applyAlignment="1">
      <alignment horizontal="center" vertical="center" wrapText="1"/>
    </xf>
    <xf numFmtId="2" fontId="4" fillId="0" borderId="31" xfId="0" applyNumberFormat="1" applyFont="1" applyBorder="1" applyAlignment="1">
      <alignment horizontal="center" vertical="center" wrapText="1"/>
    </xf>
    <xf numFmtId="2" fontId="4" fillId="0" borderId="32" xfId="0" applyNumberFormat="1" applyFont="1" applyBorder="1" applyAlignment="1">
      <alignment horizontal="center" vertical="center" wrapText="1"/>
    </xf>
    <xf numFmtId="2" fontId="4" fillId="0" borderId="44" xfId="0" applyNumberFormat="1" applyFont="1" applyBorder="1" applyAlignment="1">
      <alignment horizontal="center" vertical="center" wrapText="1"/>
    </xf>
    <xf numFmtId="2" fontId="4" fillId="0" borderId="52" xfId="0" applyNumberFormat="1" applyFont="1" applyBorder="1" applyAlignment="1">
      <alignment horizontal="center" vertical="center" wrapText="1"/>
    </xf>
    <xf numFmtId="2" fontId="4" fillId="0" borderId="53" xfId="0" applyNumberFormat="1" applyFont="1" applyBorder="1" applyAlignment="1">
      <alignment horizontal="center" vertical="center" wrapText="1"/>
    </xf>
    <xf numFmtId="2" fontId="4" fillId="0" borderId="56" xfId="0" applyNumberFormat="1" applyFon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2" fontId="0" fillId="0" borderId="48" xfId="0" applyNumberFormat="1" applyBorder="1" applyAlignment="1">
      <alignment horizontal="center" vertical="center" wrapText="1"/>
    </xf>
    <xf numFmtId="2" fontId="3" fillId="0" borderId="33" xfId="0" applyNumberFormat="1" applyFont="1" applyBorder="1" applyAlignment="1">
      <alignment horizontal="center" vertical="center" wrapText="1"/>
    </xf>
    <xf numFmtId="2" fontId="8" fillId="0" borderId="26" xfId="0" applyNumberFormat="1" applyFont="1" applyBorder="1" applyAlignment="1">
      <alignment horizontal="center" vertical="center"/>
    </xf>
    <xf numFmtId="2" fontId="3" fillId="0" borderId="36" xfId="0" applyNumberFormat="1" applyFont="1" applyBorder="1" applyAlignment="1">
      <alignment horizontal="center" vertical="center"/>
    </xf>
    <xf numFmtId="2" fontId="3" fillId="0" borderId="42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8" fillId="0" borderId="39" xfId="0" applyNumberFormat="1" applyFont="1" applyBorder="1" applyAlignment="1">
      <alignment horizontal="left" vertical="center"/>
    </xf>
    <xf numFmtId="2" fontId="3" fillId="0" borderId="36" xfId="0" applyNumberFormat="1" applyFont="1" applyBorder="1" applyAlignment="1">
      <alignment horizontal="left" vertical="center"/>
    </xf>
    <xf numFmtId="2" fontId="3" fillId="0" borderId="42" xfId="0" applyNumberFormat="1" applyFont="1" applyBorder="1" applyAlignment="1">
      <alignment horizontal="left" vertical="center"/>
    </xf>
    <xf numFmtId="2" fontId="4" fillId="0" borderId="19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2" fontId="4" fillId="0" borderId="48" xfId="0" applyNumberFormat="1" applyFont="1" applyBorder="1" applyAlignment="1">
      <alignment horizontal="center" vertical="center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44" xfId="0" applyNumberFormat="1" applyFont="1" applyBorder="1" applyAlignment="1">
      <alignment horizontal="center" vertical="center" wrapText="1"/>
    </xf>
    <xf numFmtId="2" fontId="3" fillId="0" borderId="52" xfId="0" applyNumberFormat="1" applyFont="1" applyBorder="1" applyAlignment="1">
      <alignment horizontal="center" vertical="center" wrapText="1"/>
    </xf>
    <xf numFmtId="2" fontId="3" fillId="0" borderId="45" xfId="0" applyNumberFormat="1" applyFont="1" applyBorder="1" applyAlignment="1">
      <alignment horizontal="center" vertical="center" wrapText="1"/>
    </xf>
    <xf numFmtId="2" fontId="3" fillId="0" borderId="46" xfId="0" applyNumberFormat="1" applyFont="1" applyBorder="1" applyAlignment="1">
      <alignment horizontal="center" vertical="center" wrapText="1"/>
    </xf>
    <xf numFmtId="2" fontId="4" fillId="0" borderId="50" xfId="0" applyNumberFormat="1" applyFont="1" applyBorder="1" applyAlignment="1">
      <alignment horizontal="center" vertical="center" wrapText="1"/>
    </xf>
    <xf numFmtId="2" fontId="4" fillId="0" borderId="45" xfId="0" applyNumberFormat="1" applyFont="1" applyBorder="1" applyAlignment="1">
      <alignment horizontal="center" vertical="center" wrapText="1"/>
    </xf>
    <xf numFmtId="2" fontId="4" fillId="0" borderId="2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2" fontId="17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5" xfId="0" applyFont="1" applyBorder="1" applyAlignment="1" applyProtection="1">
      <alignment horizontal="center" wrapText="1"/>
    </xf>
    <xf numFmtId="14" fontId="5" fillId="0" borderId="71" xfId="0" applyNumberFormat="1" applyFont="1" applyBorder="1" applyAlignment="1" applyProtection="1">
      <alignment horizontal="center" vertical="center" wrapText="1"/>
      <protection locked="0"/>
    </xf>
    <xf numFmtId="14" fontId="5" fillId="0" borderId="40" xfId="0" applyNumberFormat="1" applyFont="1" applyBorder="1" applyAlignment="1" applyProtection="1">
      <alignment horizontal="center" vertical="center" wrapText="1"/>
      <protection locked="0"/>
    </xf>
    <xf numFmtId="14" fontId="5" fillId="0" borderId="41" xfId="0" applyNumberFormat="1" applyFont="1" applyBorder="1" applyAlignment="1" applyProtection="1">
      <alignment horizontal="center" vertical="center" wrapText="1"/>
      <protection locked="0"/>
    </xf>
    <xf numFmtId="2" fontId="3" fillId="0" borderId="15" xfId="0" applyNumberFormat="1" applyFont="1" applyBorder="1" applyAlignment="1" applyProtection="1">
      <alignment horizontal="center" vertical="center" wrapText="1"/>
    </xf>
    <xf numFmtId="2" fontId="4" fillId="0" borderId="15" xfId="0" applyNumberFormat="1" applyFont="1" applyBorder="1" applyAlignment="1" applyProtection="1">
      <alignment horizontal="center" vertical="center" wrapText="1"/>
      <protection locked="0"/>
    </xf>
    <xf numFmtId="2" fontId="4" fillId="0" borderId="23" xfId="0" applyNumberFormat="1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0" fillId="0" borderId="21" xfId="0" applyBorder="1" applyAlignment="1" applyProtection="1">
      <alignment vertical="center" wrapText="1"/>
      <protection locked="0"/>
    </xf>
    <xf numFmtId="0" fontId="0" fillId="0" borderId="54" xfId="0" applyBorder="1" applyAlignment="1" applyProtection="1">
      <alignment vertical="center" wrapText="1"/>
      <protection locked="0"/>
    </xf>
    <xf numFmtId="0" fontId="0" fillId="0" borderId="43" xfId="0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14" fontId="0" fillId="0" borderId="43" xfId="0" applyNumberFormat="1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left" vertical="center" wrapText="1"/>
      <protection locked="0"/>
    </xf>
    <xf numFmtId="2" fontId="3" fillId="0" borderId="43" xfId="0" applyNumberFormat="1" applyFont="1" applyBorder="1" applyAlignment="1" applyProtection="1">
      <alignment horizontal="center" vertical="center" wrapText="1"/>
    </xf>
    <xf numFmtId="2" fontId="25" fillId="0" borderId="43" xfId="0" applyNumberFormat="1" applyFont="1" applyBorder="1" applyAlignment="1" applyProtection="1">
      <alignment horizontal="center" vertical="center" wrapText="1"/>
      <protection locked="0"/>
    </xf>
    <xf numFmtId="2" fontId="25" fillId="0" borderId="62" xfId="0" applyNumberFormat="1" applyFont="1" applyBorder="1" applyAlignment="1" applyProtection="1">
      <alignment horizontal="center" vertical="center" wrapText="1"/>
      <protection locked="0"/>
    </xf>
    <xf numFmtId="2" fontId="9" fillId="0" borderId="15" xfId="0" applyNumberFormat="1" applyFont="1" applyBorder="1" applyAlignment="1" applyProtection="1">
      <alignment horizontal="center" vertical="center" wrapText="1"/>
    </xf>
    <xf numFmtId="2" fontId="14" fillId="0" borderId="15" xfId="0" applyNumberFormat="1" applyFont="1" applyBorder="1" applyAlignment="1" applyProtection="1">
      <alignment horizontal="center" vertical="center" wrapText="1"/>
      <protection locked="0"/>
    </xf>
    <xf numFmtId="2" fontId="14" fillId="0" borderId="23" xfId="0" applyNumberFormat="1" applyFont="1" applyBorder="1" applyAlignment="1" applyProtection="1">
      <alignment horizontal="center" vertical="center" wrapText="1"/>
      <protection locked="0"/>
    </xf>
    <xf numFmtId="2" fontId="3" fillId="0" borderId="25" xfId="0" applyNumberFormat="1" applyFont="1" applyBorder="1" applyAlignment="1" applyProtection="1">
      <alignment horizontal="center" vertical="center" wrapText="1"/>
    </xf>
    <xf numFmtId="2" fontId="4" fillId="0" borderId="25" xfId="0" applyNumberFormat="1" applyFont="1" applyBorder="1" applyAlignment="1" applyProtection="1">
      <alignment horizontal="center" vertical="center" wrapText="1"/>
      <protection locked="0"/>
    </xf>
    <xf numFmtId="2" fontId="4" fillId="0" borderId="57" xfId="0" applyNumberFormat="1" applyFont="1" applyBorder="1" applyAlignment="1" applyProtection="1">
      <alignment horizontal="center" vertical="center" wrapText="1"/>
      <protection locked="0"/>
    </xf>
    <xf numFmtId="2" fontId="4" fillId="0" borderId="31" xfId="0" applyNumberFormat="1" applyFont="1" applyBorder="1" applyAlignment="1" applyProtection="1">
      <alignment horizontal="center" vertical="center" wrapText="1"/>
      <protection locked="0"/>
    </xf>
    <xf numFmtId="2" fontId="4" fillId="0" borderId="32" xfId="0" applyNumberFormat="1" applyFont="1" applyBorder="1" applyAlignment="1" applyProtection="1">
      <alignment horizontal="center" vertical="center" wrapText="1"/>
      <protection locked="0"/>
    </xf>
    <xf numFmtId="2" fontId="4" fillId="0" borderId="44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 applyProtection="1">
      <alignment horizontal="center" vertical="center" wrapText="1"/>
      <protection locked="0"/>
    </xf>
    <xf numFmtId="2" fontId="14" fillId="0" borderId="44" xfId="0" applyNumberFormat="1" applyFont="1" applyBorder="1" applyAlignment="1" applyProtection="1">
      <alignment horizontal="center" vertical="center" wrapText="1"/>
      <protection locked="0"/>
    </xf>
    <xf numFmtId="2" fontId="4" fillId="0" borderId="50" xfId="0" applyNumberFormat="1" applyFont="1" applyBorder="1" applyAlignment="1" applyProtection="1">
      <alignment horizontal="center" vertical="center" wrapText="1"/>
      <protection locked="0"/>
    </xf>
    <xf numFmtId="2" fontId="4" fillId="0" borderId="45" xfId="0" applyNumberFormat="1" applyFont="1" applyBorder="1" applyAlignment="1" applyProtection="1">
      <alignment horizontal="center" vertical="center" wrapText="1"/>
      <protection locked="0"/>
    </xf>
    <xf numFmtId="2" fontId="4" fillId="0" borderId="29" xfId="0" applyNumberFormat="1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2" fontId="8" fillId="0" borderId="15" xfId="0" applyNumberFormat="1" applyFont="1" applyBorder="1" applyAlignment="1" applyProtection="1">
      <alignment horizontal="left" vertical="center"/>
    </xf>
    <xf numFmtId="2" fontId="3" fillId="0" borderId="15" xfId="0" applyNumberFormat="1" applyFont="1" applyBorder="1" applyAlignment="1" applyProtection="1">
      <alignment horizontal="left" vertical="center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 applyProtection="1">
      <alignment horizontal="center" vertical="center" wrapText="1"/>
      <protection locked="0"/>
    </xf>
    <xf numFmtId="2" fontId="25" fillId="0" borderId="39" xfId="0" applyNumberFormat="1" applyFont="1" applyBorder="1" applyAlignment="1" applyProtection="1">
      <alignment horizontal="center" vertical="center" wrapText="1"/>
      <protection locked="0"/>
    </xf>
    <xf numFmtId="2" fontId="25" fillId="0" borderId="36" xfId="0" applyNumberFormat="1" applyFont="1" applyBorder="1" applyAlignment="1" applyProtection="1">
      <alignment horizontal="center" vertical="center" wrapText="1"/>
      <protection locked="0"/>
    </xf>
    <xf numFmtId="2" fontId="25" fillId="0" borderId="37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/>
    </xf>
    <xf numFmtId="2" fontId="8" fillId="0" borderId="15" xfId="0" applyNumberFormat="1" applyFont="1" applyBorder="1" applyAlignment="1" applyProtection="1">
      <alignment horizontal="center" vertical="center"/>
    </xf>
    <xf numFmtId="2" fontId="27" fillId="0" borderId="15" xfId="0" applyNumberFormat="1" applyFont="1" applyBorder="1" applyAlignment="1" applyProtection="1">
      <alignment horizontal="center" vertical="center"/>
    </xf>
    <xf numFmtId="2" fontId="8" fillId="0" borderId="72" xfId="0" applyNumberFormat="1" applyFont="1" applyBorder="1" applyAlignment="1" applyProtection="1">
      <alignment horizontal="center" vertical="center"/>
    </xf>
    <xf numFmtId="2" fontId="8" fillId="0" borderId="4" xfId="0" applyNumberFormat="1" applyFont="1" applyBorder="1" applyAlignment="1" applyProtection="1">
      <alignment horizontal="center" vertical="center"/>
    </xf>
    <xf numFmtId="2" fontId="8" fillId="0" borderId="13" xfId="0" applyNumberFormat="1" applyFont="1" applyBorder="1" applyAlignment="1" applyProtection="1">
      <alignment horizontal="center" vertical="center"/>
    </xf>
    <xf numFmtId="2" fontId="27" fillId="0" borderId="72" xfId="0" applyNumberFormat="1" applyFont="1" applyBorder="1" applyAlignment="1" applyProtection="1">
      <alignment horizontal="center" vertical="center"/>
    </xf>
    <xf numFmtId="2" fontId="27" fillId="0" borderId="4" xfId="0" applyNumberFormat="1" applyFont="1" applyBorder="1" applyAlignment="1" applyProtection="1">
      <alignment horizontal="center" vertical="center"/>
    </xf>
    <xf numFmtId="0" fontId="3" fillId="0" borderId="4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14" fontId="5" fillId="0" borderId="5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9" fontId="3" fillId="0" borderId="22" xfId="0" applyNumberFormat="1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9" fontId="3" fillId="0" borderId="55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2" fontId="3" fillId="0" borderId="53" xfId="0" applyNumberFormat="1" applyFont="1" applyBorder="1" applyAlignment="1">
      <alignment horizontal="center" vertical="center" wrapText="1"/>
    </xf>
    <xf numFmtId="2" fontId="3" fillId="0" borderId="55" xfId="0" applyNumberFormat="1" applyFont="1" applyBorder="1" applyAlignment="1">
      <alignment horizontal="center" vertical="center" wrapText="1"/>
    </xf>
    <xf numFmtId="2" fontId="25" fillId="0" borderId="31" xfId="0" applyNumberFormat="1" applyFont="1" applyBorder="1" applyAlignment="1">
      <alignment horizontal="center" vertical="center" wrapText="1"/>
    </xf>
    <xf numFmtId="2" fontId="25" fillId="0" borderId="32" xfId="0" applyNumberFormat="1" applyFont="1" applyBorder="1" applyAlignment="1">
      <alignment horizontal="center" vertical="center" wrapText="1"/>
    </xf>
    <xf numFmtId="2" fontId="25" fillId="0" borderId="4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2" xfId="0" applyNumberFormat="1" applyFont="1" applyBorder="1" applyAlignment="1" applyProtection="1">
      <alignment horizontal="center" vertical="center" wrapText="1"/>
      <protection locked="0"/>
    </xf>
    <xf numFmtId="2" fontId="3" fillId="0" borderId="11" xfId="0" applyNumberFormat="1" applyFont="1" applyBorder="1" applyAlignment="1" applyProtection="1">
      <alignment horizontal="center" vertical="center" wrapText="1"/>
      <protection locked="0"/>
    </xf>
    <xf numFmtId="2" fontId="3" fillId="0" borderId="5" xfId="0" applyNumberFormat="1" applyFont="1" applyBorder="1" applyAlignment="1" applyProtection="1">
      <alignment horizontal="center" vertical="center" wrapText="1"/>
      <protection locked="0"/>
    </xf>
    <xf numFmtId="2" fontId="3" fillId="0" borderId="0" xfId="0" applyNumberFormat="1" applyFont="1" applyAlignment="1" applyProtection="1">
      <alignment horizontal="center" vertical="center" wrapText="1"/>
      <protection locked="0"/>
    </xf>
    <xf numFmtId="2" fontId="3" fillId="0" borderId="6" xfId="0" applyNumberFormat="1" applyFont="1" applyBorder="1" applyAlignment="1" applyProtection="1">
      <alignment horizontal="center" vertical="center" wrapText="1"/>
      <protection locked="0"/>
    </xf>
    <xf numFmtId="2" fontId="24" fillId="0" borderId="59" xfId="0" applyNumberFormat="1" applyFont="1" applyBorder="1" applyAlignment="1" applyProtection="1">
      <alignment horizontal="center" vertical="center" wrapText="1"/>
      <protection locked="0"/>
    </xf>
    <xf numFmtId="2" fontId="24" fillId="0" borderId="60" xfId="0" applyNumberFormat="1" applyFont="1" applyBorder="1" applyAlignment="1" applyProtection="1">
      <alignment horizontal="center" vertical="center"/>
      <protection locked="0"/>
    </xf>
    <xf numFmtId="2" fontId="3" fillId="0" borderId="4" xfId="0" applyNumberFormat="1" applyFont="1" applyBorder="1" applyAlignment="1" applyProtection="1">
      <alignment horizontal="center" vertical="center"/>
      <protection locked="0"/>
    </xf>
    <xf numFmtId="2" fontId="3" fillId="0" borderId="7" xfId="0" applyNumberFormat="1" applyFont="1" applyBorder="1" applyAlignment="1" applyProtection="1">
      <alignment horizontal="center" vertical="center"/>
      <protection locked="0"/>
    </xf>
    <xf numFmtId="2" fontId="10" fillId="0" borderId="2" xfId="1" applyNumberFormat="1" applyFont="1" applyFill="1" applyBorder="1" applyAlignment="1" applyProtection="1">
      <alignment horizontal="left" vertical="center"/>
      <protection locked="0"/>
    </xf>
    <xf numFmtId="2" fontId="10" fillId="0" borderId="11" xfId="1" applyNumberFormat="1" applyFont="1" applyFill="1" applyBorder="1" applyAlignment="1" applyProtection="1">
      <alignment horizontal="left" vertical="center"/>
      <protection locked="0"/>
    </xf>
    <xf numFmtId="2" fontId="10" fillId="0" borderId="4" xfId="1" applyNumberFormat="1" applyFont="1" applyFill="1" applyBorder="1" applyAlignment="1" applyProtection="1">
      <alignment horizontal="left" vertical="center"/>
      <protection locked="0"/>
    </xf>
    <xf numFmtId="2" fontId="10" fillId="0" borderId="7" xfId="1" applyNumberFormat="1" applyFont="1" applyFill="1" applyBorder="1" applyAlignment="1" applyProtection="1">
      <alignment horizontal="left" vertical="center"/>
      <protection locked="0"/>
    </xf>
    <xf numFmtId="0" fontId="10" fillId="0" borderId="3" xfId="1" applyNumberFormat="1" applyFont="1" applyFill="1" applyBorder="1" applyAlignment="1" applyProtection="1">
      <alignment horizontal="center" vertical="center"/>
      <protection locked="0"/>
    </xf>
    <xf numFmtId="0" fontId="10" fillId="0" borderId="7" xfId="1" applyNumberFormat="1" applyFont="1" applyFill="1" applyBorder="1" applyAlignment="1" applyProtection="1">
      <alignment horizontal="center" vertical="center"/>
      <protection locked="0"/>
    </xf>
    <xf numFmtId="2" fontId="9" fillId="0" borderId="32" xfId="0" applyNumberFormat="1" applyFont="1" applyBorder="1" applyAlignment="1">
      <alignment horizontal="center" vertical="center" wrapText="1"/>
    </xf>
    <xf numFmtId="2" fontId="9" fillId="0" borderId="33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14" fontId="10" fillId="0" borderId="3" xfId="1" applyNumberFormat="1" applyFont="1" applyFill="1" applyBorder="1" applyAlignment="1" applyProtection="1">
      <alignment horizontal="center" vertical="center"/>
      <protection locked="0"/>
    </xf>
    <xf numFmtId="14" fontId="10" fillId="0" borderId="7" xfId="1" applyNumberFormat="1" applyFont="1" applyFill="1" applyBorder="1" applyAlignment="1" applyProtection="1">
      <alignment horizontal="center" vertical="center"/>
      <protection locked="0"/>
    </xf>
  </cellXfs>
  <cellStyles count="3">
    <cellStyle name="40 % - Accent5" xfId="1" builtinId="47"/>
    <cellStyle name="Neutre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QUATTROCCHI!#REF!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QUATTROCCHI!#REF!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342-45AC-A426-3B036BE4DCBE}"/>
            </c:ext>
          </c:extLst>
        </c:ser>
        <c:ser>
          <c:idx val="1"/>
          <c:order val="1"/>
          <c:val>
            <c:numRef>
              <c:f>QUATTROCCHI!#REF!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QUATTROCCHI!#REF!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342-45AC-A426-3B036BE4DCBE}"/>
            </c:ext>
          </c:extLst>
        </c:ser>
        <c:ser>
          <c:idx val="2"/>
          <c:order val="2"/>
          <c:val>
            <c:numRef>
              <c:f>QUATTROCCHI!#REF!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QUATTROCCHI!#REF!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342-45AC-A426-3B036BE4DCBE}"/>
            </c:ext>
          </c:extLst>
        </c:ser>
        <c:ser>
          <c:idx val="3"/>
          <c:order val="3"/>
          <c:tx>
            <c:v>moy candidat</c:v>
          </c:tx>
          <c:val>
            <c:numRef>
              <c:f>QUATTROCCHI!#REF!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QUATTROCCHI!#REF!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342-45AC-A426-3B036BE4DCBE}"/>
            </c:ext>
          </c:extLst>
        </c:ser>
        <c:ser>
          <c:idx val="4"/>
          <c:order val="4"/>
          <c:tx>
            <c:v>moy classe</c:v>
          </c:tx>
          <c:val>
            <c:numRef>
              <c:f>QUATTROCCHI!#REF!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QUATTROCCHI!#REF!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342-45AC-A426-3B036BE4D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38208"/>
        <c:axId val="198656384"/>
      </c:lineChart>
      <c:catAx>
        <c:axId val="19863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8656384"/>
        <c:crossesAt val="-10"/>
        <c:auto val="1"/>
        <c:lblAlgn val="ctr"/>
        <c:lblOffset val="100"/>
        <c:noMultiLvlLbl val="0"/>
      </c:catAx>
      <c:valAx>
        <c:axId val="198656384"/>
        <c:scaling>
          <c:orientation val="minMax"/>
          <c:max val="1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638208"/>
        <c:crosses val="autoZero"/>
        <c:crossBetween val="between"/>
        <c:majorUnit val="2"/>
        <c:minorUnit val="4.0000000000000015E-2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4'!$Q$9:$Q$18</c:f>
              <c:numCache>
                <c:formatCode>General</c:formatCode>
                <c:ptCount val="10"/>
                <c:pt idx="0">
                  <c:v>-6</c:v>
                </c:pt>
                <c:pt idx="1">
                  <c:v>-6</c:v>
                </c:pt>
                <c:pt idx="2">
                  <c:v>-6</c:v>
                </c:pt>
                <c:pt idx="3">
                  <c:v>-6</c:v>
                </c:pt>
                <c:pt idx="4">
                  <c:v>-6</c:v>
                </c:pt>
                <c:pt idx="5">
                  <c:v>-6</c:v>
                </c:pt>
                <c:pt idx="6">
                  <c:v>-6</c:v>
                </c:pt>
                <c:pt idx="7">
                  <c:v>-6</c:v>
                </c:pt>
                <c:pt idx="8">
                  <c:v>-6</c:v>
                </c:pt>
                <c:pt idx="9">
                  <c:v>-6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42272"/>
        <c:axId val="221544448"/>
      </c:lineChart>
      <c:catAx>
        <c:axId val="22154227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544448"/>
        <c:crossesAt val="-10"/>
        <c:auto val="1"/>
        <c:lblAlgn val="ctr"/>
        <c:lblOffset val="200"/>
        <c:noMultiLvlLbl val="0"/>
      </c:catAx>
      <c:valAx>
        <c:axId val="221544448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542272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5'!$E$9:$H$18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5'!$Q$9:$Q$18</c:f>
              <c:numCache>
                <c:formatCode>General</c:formatCode>
                <c:ptCount val="10"/>
                <c:pt idx="0">
                  <c:v>-5</c:v>
                </c:pt>
                <c:pt idx="1">
                  <c:v>-5</c:v>
                </c:pt>
                <c:pt idx="2">
                  <c:v>-5</c:v>
                </c:pt>
                <c:pt idx="3">
                  <c:v>-5</c:v>
                </c:pt>
                <c:pt idx="4">
                  <c:v>-5</c:v>
                </c:pt>
                <c:pt idx="5">
                  <c:v>-5</c:v>
                </c:pt>
                <c:pt idx="6">
                  <c:v>-5</c:v>
                </c:pt>
                <c:pt idx="7">
                  <c:v>-5</c:v>
                </c:pt>
                <c:pt idx="8">
                  <c:v>-5</c:v>
                </c:pt>
                <c:pt idx="9">
                  <c:v>-5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5'!$E$9:$H$18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5'!$R$9:$R$18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91424"/>
        <c:axId val="221601792"/>
      </c:lineChart>
      <c:catAx>
        <c:axId val="22159142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601792"/>
        <c:crossesAt val="-10"/>
        <c:auto val="1"/>
        <c:lblAlgn val="ctr"/>
        <c:lblOffset val="200"/>
        <c:noMultiLvlLbl val="0"/>
      </c:catAx>
      <c:valAx>
        <c:axId val="221601792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591424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5'!$Q$9:$Q$18</c:f>
              <c:numCache>
                <c:formatCode>General</c:formatCode>
                <c:ptCount val="10"/>
                <c:pt idx="0">
                  <c:v>-5</c:v>
                </c:pt>
                <c:pt idx="1">
                  <c:v>-5</c:v>
                </c:pt>
                <c:pt idx="2">
                  <c:v>-5</c:v>
                </c:pt>
                <c:pt idx="3">
                  <c:v>-5</c:v>
                </c:pt>
                <c:pt idx="4">
                  <c:v>-5</c:v>
                </c:pt>
                <c:pt idx="5">
                  <c:v>-5</c:v>
                </c:pt>
                <c:pt idx="6">
                  <c:v>-5</c:v>
                </c:pt>
                <c:pt idx="7">
                  <c:v>-5</c:v>
                </c:pt>
                <c:pt idx="8">
                  <c:v>-5</c:v>
                </c:pt>
                <c:pt idx="9">
                  <c:v>-5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632000"/>
        <c:axId val="221633920"/>
      </c:lineChart>
      <c:catAx>
        <c:axId val="22163200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633920"/>
        <c:crossesAt val="-10"/>
        <c:auto val="1"/>
        <c:lblAlgn val="ctr"/>
        <c:lblOffset val="200"/>
        <c:noMultiLvlLbl val="0"/>
      </c:catAx>
      <c:valAx>
        <c:axId val="22163392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63200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6'!$E$9:$H$18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6'!$Q$9:$Q$18</c:f>
              <c:numCache>
                <c:formatCode>General</c:formatCode>
                <c:ptCount val="10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6'!$E$9:$H$18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6'!$R$9:$R$18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873664"/>
        <c:axId val="221875584"/>
      </c:lineChart>
      <c:catAx>
        <c:axId val="22187366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875584"/>
        <c:crossesAt val="-10"/>
        <c:auto val="1"/>
        <c:lblAlgn val="ctr"/>
        <c:lblOffset val="200"/>
        <c:noMultiLvlLbl val="0"/>
      </c:catAx>
      <c:valAx>
        <c:axId val="221875584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873664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6'!$Q$9:$Q$18</c:f>
              <c:numCache>
                <c:formatCode>General</c:formatCode>
                <c:ptCount val="10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-4</c:v>
                </c:pt>
                <c:pt idx="7">
                  <c:v>-4</c:v>
                </c:pt>
                <c:pt idx="8">
                  <c:v>-4</c:v>
                </c:pt>
                <c:pt idx="9">
                  <c:v>-4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901952"/>
        <c:axId val="221903872"/>
      </c:lineChart>
      <c:catAx>
        <c:axId val="22190195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903872"/>
        <c:crossesAt val="-10"/>
        <c:auto val="1"/>
        <c:lblAlgn val="ctr"/>
        <c:lblOffset val="200"/>
        <c:noMultiLvlLbl val="0"/>
      </c:catAx>
      <c:valAx>
        <c:axId val="221903872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901952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7'!$E$9:$H$18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7'!$Q$9:$Q$18</c:f>
              <c:numCache>
                <c:formatCode>General</c:formatCode>
                <c:ptCount val="10"/>
                <c:pt idx="0">
                  <c:v>-3</c:v>
                </c:pt>
                <c:pt idx="1">
                  <c:v>-3</c:v>
                </c:pt>
                <c:pt idx="2">
                  <c:v>-3</c:v>
                </c:pt>
                <c:pt idx="3">
                  <c:v>-3</c:v>
                </c:pt>
                <c:pt idx="4">
                  <c:v>-3</c:v>
                </c:pt>
                <c:pt idx="5">
                  <c:v>-3</c:v>
                </c:pt>
                <c:pt idx="6">
                  <c:v>-3</c:v>
                </c:pt>
                <c:pt idx="7">
                  <c:v>-3</c:v>
                </c:pt>
                <c:pt idx="8">
                  <c:v>-3</c:v>
                </c:pt>
                <c:pt idx="9">
                  <c:v>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7'!$E$9:$H$18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7'!$R$9:$R$18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225536"/>
        <c:axId val="222227456"/>
      </c:lineChart>
      <c:catAx>
        <c:axId val="22222553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227456"/>
        <c:crossesAt val="-10"/>
        <c:auto val="1"/>
        <c:lblAlgn val="ctr"/>
        <c:lblOffset val="200"/>
        <c:noMultiLvlLbl val="0"/>
      </c:catAx>
      <c:valAx>
        <c:axId val="222227456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225536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7'!$Q$9:$Q$18</c:f>
              <c:numCache>
                <c:formatCode>General</c:formatCode>
                <c:ptCount val="10"/>
                <c:pt idx="0">
                  <c:v>-3</c:v>
                </c:pt>
                <c:pt idx="1">
                  <c:v>-3</c:v>
                </c:pt>
                <c:pt idx="2">
                  <c:v>-3</c:v>
                </c:pt>
                <c:pt idx="3">
                  <c:v>-3</c:v>
                </c:pt>
                <c:pt idx="4">
                  <c:v>-3</c:v>
                </c:pt>
                <c:pt idx="5">
                  <c:v>-3</c:v>
                </c:pt>
                <c:pt idx="6">
                  <c:v>-3</c:v>
                </c:pt>
                <c:pt idx="7">
                  <c:v>-3</c:v>
                </c:pt>
                <c:pt idx="8">
                  <c:v>-3</c:v>
                </c:pt>
                <c:pt idx="9">
                  <c:v>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930240"/>
        <c:axId val="221932160"/>
      </c:lineChart>
      <c:catAx>
        <c:axId val="22193024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932160"/>
        <c:crossesAt val="-10"/>
        <c:auto val="1"/>
        <c:lblAlgn val="ctr"/>
        <c:lblOffset val="200"/>
        <c:noMultiLvlLbl val="0"/>
      </c:catAx>
      <c:valAx>
        <c:axId val="22193216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93024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8'!$Q$9:$Q$18</c:f>
              <c:numCache>
                <c:formatCode>General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4816"/>
        <c:axId val="220916736"/>
      </c:lineChart>
      <c:catAx>
        <c:axId val="22091481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0916736"/>
        <c:crossesAt val="-10"/>
        <c:auto val="1"/>
        <c:lblAlgn val="ctr"/>
        <c:lblOffset val="200"/>
        <c:noMultiLvlLbl val="0"/>
      </c:catAx>
      <c:valAx>
        <c:axId val="220916736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0914816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8'!$Q$9:$Q$18</c:f>
              <c:numCache>
                <c:formatCode>General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225728"/>
        <c:axId val="221227648"/>
      </c:lineChart>
      <c:catAx>
        <c:axId val="22122572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227648"/>
        <c:crossesAt val="-10"/>
        <c:auto val="1"/>
        <c:lblAlgn val="ctr"/>
        <c:lblOffset val="200"/>
        <c:noMultiLvlLbl val="0"/>
      </c:catAx>
      <c:valAx>
        <c:axId val="221227648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225728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9'!$Q$9:$Q$18</c:f>
              <c:numCache>
                <c:formatCode>General</c:formatCode>
                <c:ptCount val="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03968"/>
        <c:axId val="222005888"/>
      </c:lineChart>
      <c:catAx>
        <c:axId val="22200396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005888"/>
        <c:crossesAt val="-10"/>
        <c:auto val="1"/>
        <c:lblAlgn val="ctr"/>
        <c:lblOffset val="200"/>
        <c:noMultiLvlLbl val="0"/>
      </c:catAx>
      <c:valAx>
        <c:axId val="222005888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003968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moyenne candidat</c:v>
          </c:tx>
          <c:val>
            <c:numRef>
              <c:f>QUATTROCCHI!#REF!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QUATTROCCHI!#REF!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2074-4652-9D9D-3E2D127895B0}"/>
            </c:ext>
          </c:extLst>
        </c:ser>
        <c:ser>
          <c:idx val="4"/>
          <c:order val="1"/>
          <c:tx>
            <c:v>moyenne classe</c:v>
          </c:tx>
          <c:val>
            <c:numRef>
              <c:f>QUATTROCCHI!#REF!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QUATTROCCHI!#REF!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2074-4652-9D9D-3E2D12789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91456"/>
        <c:axId val="198697344"/>
      </c:lineChart>
      <c:catAx>
        <c:axId val="19869145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198697344"/>
        <c:crossesAt val="-10"/>
        <c:auto val="1"/>
        <c:lblAlgn val="ctr"/>
        <c:lblOffset val="200"/>
        <c:noMultiLvlLbl val="0"/>
      </c:catAx>
      <c:valAx>
        <c:axId val="198697344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198691456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8'!$Q$9:$Q$18</c:f>
              <c:numCache>
                <c:formatCode>General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8640"/>
        <c:axId val="222050560"/>
      </c:lineChart>
      <c:catAx>
        <c:axId val="22204864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050560"/>
        <c:crossesAt val="-10"/>
        <c:auto val="1"/>
        <c:lblAlgn val="ctr"/>
        <c:lblOffset val="200"/>
        <c:noMultiLvlLbl val="0"/>
      </c:catAx>
      <c:valAx>
        <c:axId val="22205056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04864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9'!$Q$9:$Q$18</c:f>
              <c:numCache>
                <c:formatCode>General</c:formatCode>
                <c:ptCount val="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89216"/>
        <c:axId val="222091136"/>
      </c:lineChart>
      <c:catAx>
        <c:axId val="22208921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091136"/>
        <c:crossesAt val="-10"/>
        <c:auto val="1"/>
        <c:lblAlgn val="ctr"/>
        <c:lblOffset val="200"/>
        <c:noMultiLvlLbl val="0"/>
      </c:catAx>
      <c:valAx>
        <c:axId val="222091136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089216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9'!$Q$9:$Q$18</c:f>
              <c:numCache>
                <c:formatCode>General</c:formatCode>
                <c:ptCount val="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560256"/>
        <c:axId val="222562176"/>
      </c:lineChart>
      <c:catAx>
        <c:axId val="22256025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562176"/>
        <c:crossesAt val="-10"/>
        <c:auto val="1"/>
        <c:lblAlgn val="ctr"/>
        <c:lblOffset val="200"/>
        <c:noMultiLvlLbl val="0"/>
      </c:catAx>
      <c:valAx>
        <c:axId val="222562176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560256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8'!$Q$9:$Q$18</c:f>
              <c:numCache>
                <c:formatCode>General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612864"/>
        <c:axId val="222615040"/>
      </c:lineChart>
      <c:catAx>
        <c:axId val="22261286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615040"/>
        <c:crossesAt val="-10"/>
        <c:auto val="1"/>
        <c:lblAlgn val="ctr"/>
        <c:lblOffset val="200"/>
        <c:noMultiLvlLbl val="0"/>
      </c:catAx>
      <c:valAx>
        <c:axId val="22261504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612864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10'!$Q$9:$Q$18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641152"/>
        <c:axId val="222663808"/>
      </c:lineChart>
      <c:catAx>
        <c:axId val="22264115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663808"/>
        <c:crossesAt val="-10"/>
        <c:auto val="1"/>
        <c:lblAlgn val="ctr"/>
        <c:lblOffset val="200"/>
        <c:noMultiLvlLbl val="0"/>
      </c:catAx>
      <c:valAx>
        <c:axId val="222663808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641152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9'!$Q$9:$Q$18</c:f>
              <c:numCache>
                <c:formatCode>General</c:formatCode>
                <c:ptCount val="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710784"/>
        <c:axId val="222721152"/>
      </c:lineChart>
      <c:catAx>
        <c:axId val="22271078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721152"/>
        <c:crossesAt val="-10"/>
        <c:auto val="1"/>
        <c:lblAlgn val="ctr"/>
        <c:lblOffset val="200"/>
        <c:noMultiLvlLbl val="0"/>
      </c:catAx>
      <c:valAx>
        <c:axId val="222721152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710784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8'!$Q$9:$Q$18</c:f>
              <c:numCache>
                <c:formatCode>General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751360"/>
        <c:axId val="222753536"/>
      </c:lineChart>
      <c:catAx>
        <c:axId val="22275136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753536"/>
        <c:crossesAt val="-10"/>
        <c:auto val="1"/>
        <c:lblAlgn val="ctr"/>
        <c:lblOffset val="200"/>
        <c:noMultiLvlLbl val="0"/>
      </c:catAx>
      <c:valAx>
        <c:axId val="222753536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75136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11'!$Q$9:$Q$18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127808"/>
        <c:axId val="223142272"/>
      </c:lineChart>
      <c:catAx>
        <c:axId val="22312780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3142272"/>
        <c:crossesAt val="-10"/>
        <c:auto val="1"/>
        <c:lblAlgn val="ctr"/>
        <c:lblOffset val="200"/>
        <c:noMultiLvlLbl val="0"/>
      </c:catAx>
      <c:valAx>
        <c:axId val="223142272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3127808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9'!$Q$9:$Q$18</c:f>
              <c:numCache>
                <c:formatCode>General</c:formatCode>
                <c:ptCount val="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16128"/>
        <c:axId val="222904320"/>
      </c:lineChart>
      <c:catAx>
        <c:axId val="22281612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904320"/>
        <c:crossesAt val="-10"/>
        <c:auto val="1"/>
        <c:lblAlgn val="ctr"/>
        <c:lblOffset val="200"/>
        <c:noMultiLvlLbl val="0"/>
      </c:catAx>
      <c:valAx>
        <c:axId val="22290432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816128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8'!$Q$9:$Q$18</c:f>
              <c:numCache>
                <c:formatCode>General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934528"/>
        <c:axId val="222936448"/>
      </c:lineChart>
      <c:catAx>
        <c:axId val="22293452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936448"/>
        <c:crossesAt val="-10"/>
        <c:auto val="1"/>
        <c:lblAlgn val="ctr"/>
        <c:lblOffset val="200"/>
        <c:noMultiLvlLbl val="0"/>
      </c:catAx>
      <c:valAx>
        <c:axId val="222936448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934528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moyenne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val>
            <c:numRef>
              <c:f>QUATTROCCHI!$Q$8:$Q$16</c:f>
              <c:numCache>
                <c:formatCode>General</c:formatCode>
                <c:ptCount val="9"/>
                <c:pt idx="0">
                  <c:v>2.2100000000000009</c:v>
                </c:pt>
                <c:pt idx="1">
                  <c:v>-7.4999999999999289E-2</c:v>
                </c:pt>
                <c:pt idx="2">
                  <c:v>2.8000000000000007</c:v>
                </c:pt>
                <c:pt idx="3">
                  <c:v>0</c:v>
                </c:pt>
                <c:pt idx="4">
                  <c:v>0.375</c:v>
                </c:pt>
                <c:pt idx="5">
                  <c:v>3.7699999999999996</c:v>
                </c:pt>
                <c:pt idx="6">
                  <c:v>5.7899999999999991</c:v>
                </c:pt>
                <c:pt idx="7">
                  <c:v>5.75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QUATTROCCHI!#REF!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7065-45A7-A2ED-BB6C9ADE186D}"/>
            </c:ext>
          </c:extLst>
        </c:ser>
        <c:ser>
          <c:idx val="4"/>
          <c:order val="1"/>
          <c:tx>
            <c:v>moyenne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val>
            <c:numRef>
              <c:f>QUATTROCCHI!#REF!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QUATTROCCHI!#REF!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7065-45A7-A2ED-BB6C9ADE1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780800"/>
        <c:axId val="198799360"/>
      </c:lineChart>
      <c:catAx>
        <c:axId val="19878080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198799360"/>
        <c:crossesAt val="-10"/>
        <c:auto val="1"/>
        <c:lblAlgn val="ctr"/>
        <c:lblOffset val="200"/>
        <c:noMultiLvlLbl val="0"/>
      </c:catAx>
      <c:valAx>
        <c:axId val="19879936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19878080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12'!$Q$9:$Q$18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983296"/>
        <c:axId val="222985216"/>
      </c:lineChart>
      <c:catAx>
        <c:axId val="22298329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2985216"/>
        <c:crossesAt val="-10"/>
        <c:auto val="1"/>
        <c:lblAlgn val="ctr"/>
        <c:lblOffset val="200"/>
        <c:noMultiLvlLbl val="0"/>
      </c:catAx>
      <c:valAx>
        <c:axId val="222985216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2983296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9'!$Q$9:$Q$18</c:f>
              <c:numCache>
                <c:formatCode>General</c:formatCode>
                <c:ptCount val="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429760"/>
        <c:axId val="223431680"/>
      </c:lineChart>
      <c:catAx>
        <c:axId val="22342976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3431680"/>
        <c:crossesAt val="-10"/>
        <c:auto val="1"/>
        <c:lblAlgn val="ctr"/>
        <c:lblOffset val="200"/>
        <c:noMultiLvlLbl val="0"/>
      </c:catAx>
      <c:valAx>
        <c:axId val="22343168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342976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8'!$Q$9:$Q$18</c:f>
              <c:numCache>
                <c:formatCode>General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466240"/>
        <c:axId val="223468160"/>
      </c:lineChart>
      <c:catAx>
        <c:axId val="22346624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3468160"/>
        <c:crossesAt val="-10"/>
        <c:auto val="1"/>
        <c:lblAlgn val="ctr"/>
        <c:lblOffset val="200"/>
        <c:noMultiLvlLbl val="0"/>
      </c:catAx>
      <c:valAx>
        <c:axId val="22346816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346624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13'!$Q$9:$Q$18</c:f>
              <c:numCache>
                <c:formatCode>General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392128"/>
        <c:axId val="223394048"/>
      </c:lineChart>
      <c:catAx>
        <c:axId val="22339212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3394048"/>
        <c:crossesAt val="-10"/>
        <c:auto val="1"/>
        <c:lblAlgn val="ctr"/>
        <c:lblOffset val="200"/>
        <c:noMultiLvlLbl val="0"/>
      </c:catAx>
      <c:valAx>
        <c:axId val="223394048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3392128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9'!$Q$9:$Q$18</c:f>
              <c:numCache>
                <c:formatCode>General</c:formatCode>
                <c:ptCount val="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863168"/>
        <c:axId val="223865088"/>
      </c:lineChart>
      <c:catAx>
        <c:axId val="22386316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3865088"/>
        <c:crossesAt val="-10"/>
        <c:auto val="1"/>
        <c:lblAlgn val="ctr"/>
        <c:lblOffset val="200"/>
        <c:noMultiLvlLbl val="0"/>
      </c:catAx>
      <c:valAx>
        <c:axId val="223865088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3863168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8'!$Q$9:$Q$18</c:f>
              <c:numCache>
                <c:formatCode>General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580160"/>
        <c:axId val="223582080"/>
      </c:lineChart>
      <c:catAx>
        <c:axId val="22358016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3582080"/>
        <c:crossesAt val="-10"/>
        <c:auto val="1"/>
        <c:lblAlgn val="ctr"/>
        <c:lblOffset val="200"/>
        <c:noMultiLvlLbl val="0"/>
      </c:catAx>
      <c:valAx>
        <c:axId val="22358208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358016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14'!$Q$9:$Q$18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821824"/>
        <c:axId val="223823744"/>
      </c:lineChart>
      <c:catAx>
        <c:axId val="22382182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3823744"/>
        <c:crossesAt val="-10"/>
        <c:auto val="1"/>
        <c:lblAlgn val="ctr"/>
        <c:lblOffset val="200"/>
        <c:noMultiLvlLbl val="0"/>
      </c:catAx>
      <c:valAx>
        <c:axId val="223823744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3821824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9'!$Q$9:$Q$18</c:f>
              <c:numCache>
                <c:formatCode>General</c:formatCode>
                <c:ptCount val="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9'!$E$9:$H$18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9'!$R$9:$R$18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198464"/>
        <c:axId val="225200384"/>
      </c:lineChart>
      <c:catAx>
        <c:axId val="22519846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5200384"/>
        <c:crossesAt val="-10"/>
        <c:auto val="1"/>
        <c:lblAlgn val="ctr"/>
        <c:lblOffset val="200"/>
        <c:noMultiLvlLbl val="0"/>
      </c:catAx>
      <c:valAx>
        <c:axId val="225200384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5198464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8'!$Q$9:$Q$18</c:f>
              <c:numCache>
                <c:formatCode>General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8'!$E$9:$H$18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8'!$R$9:$R$18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235328"/>
        <c:axId val="225237248"/>
      </c:lineChart>
      <c:catAx>
        <c:axId val="22523532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5237248"/>
        <c:crossesAt val="-10"/>
        <c:auto val="1"/>
        <c:lblAlgn val="ctr"/>
        <c:lblOffset val="200"/>
        <c:noMultiLvlLbl val="0"/>
      </c:catAx>
      <c:valAx>
        <c:axId val="225237248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5235328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15'!$Q$9:$Q$18</c:f>
              <c:numCache>
                <c:formatCode>General</c:formatCode>
                <c:ptCount val="1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764480"/>
        <c:axId val="223766400"/>
      </c:lineChart>
      <c:catAx>
        <c:axId val="22376448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3766400"/>
        <c:crossesAt val="-10"/>
        <c:auto val="1"/>
        <c:lblAlgn val="ctr"/>
        <c:lblOffset val="200"/>
        <c:noMultiLvlLbl val="0"/>
      </c:catAx>
      <c:valAx>
        <c:axId val="22376640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376448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étudiant1'!$Q$9:$Q$18</c:f>
              <c:numCache>
                <c:formatCode>General</c:formatCode>
                <c:ptCount val="10"/>
                <c:pt idx="0">
                  <c:v>-9</c:v>
                </c:pt>
                <c:pt idx="1">
                  <c:v>-9</c:v>
                </c:pt>
                <c:pt idx="2">
                  <c:v>-9</c:v>
                </c:pt>
                <c:pt idx="3">
                  <c:v>-9</c:v>
                </c:pt>
                <c:pt idx="4">
                  <c:v>-9</c:v>
                </c:pt>
                <c:pt idx="5">
                  <c:v>-9</c:v>
                </c:pt>
                <c:pt idx="6">
                  <c:v>-9</c:v>
                </c:pt>
                <c:pt idx="7">
                  <c:v>-9</c:v>
                </c:pt>
                <c:pt idx="8">
                  <c:v>-9</c:v>
                </c:pt>
                <c:pt idx="9">
                  <c:v>-9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581824"/>
        <c:axId val="219592192"/>
      </c:lineChart>
      <c:catAx>
        <c:axId val="21958182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19592192"/>
        <c:crossesAt val="-10"/>
        <c:auto val="1"/>
        <c:lblAlgn val="ctr"/>
        <c:lblOffset val="200"/>
        <c:noMultiLvlLbl val="0"/>
      </c:catAx>
      <c:valAx>
        <c:axId val="219592192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19581824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2'!$E$9:$H$18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2'!$Q$9:$Q$18</c:f>
              <c:numCache>
                <c:formatCode>General</c:formatCode>
                <c:ptCount val="10"/>
                <c:pt idx="0">
                  <c:v>-8</c:v>
                </c:pt>
                <c:pt idx="1">
                  <c:v>-8</c:v>
                </c:pt>
                <c:pt idx="2">
                  <c:v>-8</c:v>
                </c:pt>
                <c:pt idx="3">
                  <c:v>-8</c:v>
                </c:pt>
                <c:pt idx="4">
                  <c:v>-8</c:v>
                </c:pt>
                <c:pt idx="5">
                  <c:v>-8</c:v>
                </c:pt>
                <c:pt idx="6">
                  <c:v>-8</c:v>
                </c:pt>
                <c:pt idx="7">
                  <c:v>-8</c:v>
                </c:pt>
                <c:pt idx="8">
                  <c:v>-8</c:v>
                </c:pt>
                <c:pt idx="9">
                  <c:v>-8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2'!$E$9:$H$18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2'!$R$9:$R$18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39776"/>
        <c:axId val="220941696"/>
      </c:lineChart>
      <c:catAx>
        <c:axId val="22093977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0941696"/>
        <c:crossesAt val="-10"/>
        <c:auto val="1"/>
        <c:lblAlgn val="ctr"/>
        <c:lblOffset val="200"/>
        <c:noMultiLvlLbl val="0"/>
      </c:catAx>
      <c:valAx>
        <c:axId val="220941696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0939776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2'!$Q$9:$Q$18</c:f>
              <c:numCache>
                <c:formatCode>General</c:formatCode>
                <c:ptCount val="10"/>
                <c:pt idx="0">
                  <c:v>-8</c:v>
                </c:pt>
                <c:pt idx="1">
                  <c:v>-8</c:v>
                </c:pt>
                <c:pt idx="2">
                  <c:v>-8</c:v>
                </c:pt>
                <c:pt idx="3">
                  <c:v>-8</c:v>
                </c:pt>
                <c:pt idx="4">
                  <c:v>-8</c:v>
                </c:pt>
                <c:pt idx="5">
                  <c:v>-8</c:v>
                </c:pt>
                <c:pt idx="6">
                  <c:v>-8</c:v>
                </c:pt>
                <c:pt idx="7">
                  <c:v>-8</c:v>
                </c:pt>
                <c:pt idx="8">
                  <c:v>-8</c:v>
                </c:pt>
                <c:pt idx="9">
                  <c:v>-8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2'!$R$9:$R$18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67680"/>
        <c:axId val="220969600"/>
      </c:lineChart>
      <c:catAx>
        <c:axId val="22096768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0969600"/>
        <c:crossesAt val="-10"/>
        <c:auto val="1"/>
        <c:lblAlgn val="ctr"/>
        <c:lblOffset val="200"/>
        <c:noMultiLvlLbl val="0"/>
      </c:catAx>
      <c:valAx>
        <c:axId val="22096960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096768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3'!$E$9:$H$18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3'!$Q$9:$Q$18</c:f>
              <c:numCache>
                <c:formatCode>General</c:formatCode>
                <c:ptCount val="10"/>
                <c:pt idx="0">
                  <c:v>-7</c:v>
                </c:pt>
                <c:pt idx="1">
                  <c:v>-7</c:v>
                </c:pt>
                <c:pt idx="2">
                  <c:v>-7</c:v>
                </c:pt>
                <c:pt idx="3">
                  <c:v>-7</c:v>
                </c:pt>
                <c:pt idx="4">
                  <c:v>-7</c:v>
                </c:pt>
                <c:pt idx="5">
                  <c:v>-7</c:v>
                </c:pt>
                <c:pt idx="6">
                  <c:v>-7</c:v>
                </c:pt>
                <c:pt idx="7">
                  <c:v>-7</c:v>
                </c:pt>
                <c:pt idx="8">
                  <c:v>-7</c:v>
                </c:pt>
                <c:pt idx="9">
                  <c:v>-7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3'!$E$9:$H$18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3'!$R$9:$R$18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033216"/>
        <c:axId val="221035136"/>
      </c:lineChart>
      <c:catAx>
        <c:axId val="22103321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035136"/>
        <c:crossesAt val="-10"/>
        <c:auto val="1"/>
        <c:lblAlgn val="ctr"/>
        <c:lblOffset val="200"/>
        <c:noMultiLvlLbl val="0"/>
      </c:catAx>
      <c:valAx>
        <c:axId val="221035136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033216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3'!$Q$9:$Q$18</c:f>
              <c:numCache>
                <c:formatCode>General</c:formatCode>
                <c:ptCount val="10"/>
                <c:pt idx="0">
                  <c:v>-7</c:v>
                </c:pt>
                <c:pt idx="1">
                  <c:v>-7</c:v>
                </c:pt>
                <c:pt idx="2">
                  <c:v>-7</c:v>
                </c:pt>
                <c:pt idx="3">
                  <c:v>-7</c:v>
                </c:pt>
                <c:pt idx="4">
                  <c:v>-7</c:v>
                </c:pt>
                <c:pt idx="5">
                  <c:v>-7</c:v>
                </c:pt>
                <c:pt idx="6">
                  <c:v>-7</c:v>
                </c:pt>
                <c:pt idx="7">
                  <c:v>-7</c:v>
                </c:pt>
                <c:pt idx="8">
                  <c:v>-7</c:v>
                </c:pt>
                <c:pt idx="9">
                  <c:v>-7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C-45B3-A6F6-E155E23750C3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'Nom étudiant1'!$E$9:$H$18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'Nom étudiant1'!$R$9:$R$18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C-45B3-A6F6-E155E237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468928"/>
        <c:axId val="221475200"/>
      </c:lineChart>
      <c:catAx>
        <c:axId val="22146892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475200"/>
        <c:crossesAt val="-10"/>
        <c:auto val="1"/>
        <c:lblAlgn val="ctr"/>
        <c:lblOffset val="200"/>
        <c:noMultiLvlLbl val="0"/>
      </c:catAx>
      <c:valAx>
        <c:axId val="221475200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468928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POSITIONNEMENT DU CANDIDAT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Profil candidat</c:v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strRef>
              <c:f>'Etudiant 4'!$E$9:$H$18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4'!$Q$9:$Q$18</c:f>
              <c:numCache>
                <c:formatCode>General</c:formatCode>
                <c:ptCount val="10"/>
                <c:pt idx="0">
                  <c:v>-6</c:v>
                </c:pt>
                <c:pt idx="1">
                  <c:v>-6</c:v>
                </c:pt>
                <c:pt idx="2">
                  <c:v>-6</c:v>
                </c:pt>
                <c:pt idx="3">
                  <c:v>-6</c:v>
                </c:pt>
                <c:pt idx="4">
                  <c:v>-6</c:v>
                </c:pt>
                <c:pt idx="5">
                  <c:v>-6</c:v>
                </c:pt>
                <c:pt idx="6">
                  <c:v>-6</c:v>
                </c:pt>
                <c:pt idx="7">
                  <c:v>-6</c:v>
                </c:pt>
                <c:pt idx="8">
                  <c:v>-6</c:v>
                </c:pt>
                <c:pt idx="9">
                  <c:v>-6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4-4675-BDDD-BD8340ED6104}"/>
            </c:ext>
          </c:extLst>
        </c:ser>
        <c:ser>
          <c:idx val="4"/>
          <c:order val="1"/>
          <c:tx>
            <c:v>Profil classe</c:v>
          </c:tx>
          <c:spPr>
            <a:ln>
              <a:solidFill>
                <a:schemeClr val="tx1"/>
              </a:solidFill>
              <a:prstDash val="dash"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strRef>
              <c:f>'Etudiant 4'!$E$9:$H$18</c:f>
              <c:strCache>
                <c:ptCount val="10"/>
                <c:pt idx="0">
                  <c:v>E1 CULTURE GENERALE ET EXPRESSION</c:v>
                </c:pt>
                <c:pt idx="1">
                  <c:v>E2 ANGLAIS</c:v>
                </c:pt>
                <c:pt idx="2">
                  <c:v>E3-A MATHEMATIQUES</c:v>
                </c:pt>
                <c:pt idx="3">
                  <c:v>E3-B PHYSIQUE CHIMIE</c:v>
                </c:pt>
                <c:pt idx="4">
                  <c:v>E4 ANALYSE D'UN DYSFONCTIONNEMENT</c:v>
                </c:pt>
                <c:pt idx="5">
                  <c:v>E5-A REALISATION D'UN DIAGNOSTIC</c:v>
                </c:pt>
                <c:pt idx="6">
                  <c:v>E5-B ORGANISATION REALISATION INTERVENTION</c:v>
                </c:pt>
                <c:pt idx="7">
                  <c:v>E6 CONTRIBUTION AU FONCTIONNEMENT D'UN SERVICE</c:v>
                </c:pt>
                <c:pt idx="8">
                  <c:v>ENSEIGNEMENT PROFESSIONNEL EN LVE (Co-Intervention)</c:v>
                </c:pt>
                <c:pt idx="9">
                  <c:v>MATHEMATIQUES ET ENSEIGNEMENT PROFESSIONNEL (Co-Intervention)</c:v>
                </c:pt>
              </c:strCache>
            </c:strRef>
          </c:cat>
          <c:val>
            <c:numRef>
              <c:f>'Etudiant 4'!$R$9:$R$18</c:f>
              <c:numCache>
                <c:formatCode>0.00</c:formatCode>
                <c:ptCount val="10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4-4675-BDDD-BD8340ED6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804800"/>
        <c:axId val="221815168"/>
      </c:lineChart>
      <c:catAx>
        <c:axId val="22180480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 sz="800"/>
            </a:pPr>
            <a:endParaRPr lang="fr-FR"/>
          </a:p>
        </c:txPr>
        <c:crossAx val="221815168"/>
        <c:crossesAt val="-10"/>
        <c:auto val="1"/>
        <c:lblAlgn val="ctr"/>
        <c:lblOffset val="200"/>
        <c:noMultiLvlLbl val="0"/>
      </c:catAx>
      <c:valAx>
        <c:axId val="221815168"/>
        <c:scaling>
          <c:orientation val="minMax"/>
          <c:max val="10"/>
          <c:min val="-10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1804800"/>
        <c:crosses val="autoZero"/>
        <c:crossBetween val="between"/>
        <c:majorUnit val="2"/>
        <c:minorUnit val="4.0000000000000015E-2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38100</xdr:rowOff>
    </xdr:from>
    <xdr:to>
      <xdr:col>14</xdr:col>
      <xdr:colOff>828675</xdr:colOff>
      <xdr:row>61</xdr:row>
      <xdr:rowOff>57149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28574</xdr:rowOff>
    </xdr:from>
    <xdr:to>
      <xdr:col>14</xdr:col>
      <xdr:colOff>1009651</xdr:colOff>
      <xdr:row>62</xdr:row>
      <xdr:rowOff>171449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19050</xdr:rowOff>
    </xdr:from>
    <xdr:to>
      <xdr:col>14</xdr:col>
      <xdr:colOff>1009651</xdr:colOff>
      <xdr:row>62</xdr:row>
      <xdr:rowOff>171450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519113</xdr:colOff>
      <xdr:row>0</xdr:row>
      <xdr:rowOff>114300</xdr:rowOff>
    </xdr:from>
    <xdr:to>
      <xdr:col>19</xdr:col>
      <xdr:colOff>870111</xdr:colOff>
      <xdr:row>3</xdr:row>
      <xdr:rowOff>257175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34963" y="114300"/>
          <a:ext cx="2636998" cy="1076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29</xdr:row>
      <xdr:rowOff>114300</xdr:rowOff>
    </xdr:from>
    <xdr:to>
      <xdr:col>14</xdr:col>
      <xdr:colOff>581025</xdr:colOff>
      <xdr:row>63</xdr:row>
      <xdr:rowOff>104775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opLeftCell="E13" workbookViewId="0">
      <selection activeCell="Q16" sqref="Q16"/>
    </sheetView>
  </sheetViews>
  <sheetFormatPr baseColWidth="10" defaultColWidth="11.42578125" defaultRowHeight="15" x14ac:dyDescent="0.25"/>
  <cols>
    <col min="1" max="1" width="8.5703125" customWidth="1"/>
    <col min="2" max="2" width="8.7109375" style="19" customWidth="1"/>
    <col min="3" max="3" width="7.85546875" style="53" customWidth="1"/>
    <col min="4" max="4" width="8.42578125" style="19" customWidth="1"/>
    <col min="5" max="5" width="9.42578125" customWidth="1"/>
    <col min="6" max="6" width="8.7109375" customWidth="1"/>
    <col min="7" max="7" width="9.28515625" customWidth="1"/>
    <col min="8" max="8" width="8.7109375" customWidth="1"/>
    <col min="9" max="9" width="10" customWidth="1"/>
    <col min="10" max="10" width="9" customWidth="1"/>
    <col min="11" max="11" width="8.5703125" style="44" customWidth="1"/>
    <col min="12" max="12" width="8" customWidth="1"/>
    <col min="15" max="15" width="15.7109375" customWidth="1"/>
    <col min="16" max="16" width="12.42578125" customWidth="1"/>
    <col min="17" max="18" width="11.42578125" customWidth="1"/>
  </cols>
  <sheetData>
    <row r="1" spans="1:19" s="2" customFormat="1" ht="21" customHeight="1" thickBot="1" x14ac:dyDescent="0.3">
      <c r="A1" s="152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9" ht="21" customHeight="1" x14ac:dyDescent="0.25">
      <c r="A2" s="155" t="s">
        <v>1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  <c r="L2" s="158" t="s">
        <v>2</v>
      </c>
      <c r="M2" s="159"/>
      <c r="N2" s="159"/>
      <c r="O2" s="160"/>
    </row>
    <row r="3" spans="1:19" s="2" customFormat="1" ht="21" customHeight="1" thickBot="1" x14ac:dyDescent="0.3">
      <c r="A3" s="167" t="s">
        <v>3</v>
      </c>
      <c r="B3" s="168"/>
      <c r="C3" s="168"/>
      <c r="D3" s="168"/>
      <c r="E3" s="168"/>
      <c r="F3" s="168"/>
      <c r="G3" s="168"/>
      <c r="H3" s="168"/>
      <c r="I3" s="168"/>
      <c r="J3" s="168"/>
      <c r="K3" s="169"/>
      <c r="L3" s="161"/>
      <c r="M3" s="162"/>
      <c r="N3" s="162"/>
      <c r="O3" s="163"/>
      <c r="S3" s="18"/>
    </row>
    <row r="4" spans="1:19" s="6" customFormat="1" ht="11.25" customHeight="1" thickBot="1" x14ac:dyDescent="0.25">
      <c r="A4" s="170" t="s">
        <v>4</v>
      </c>
      <c r="B4" s="171"/>
      <c r="C4" s="171"/>
      <c r="D4" s="172"/>
      <c r="E4" s="170" t="s">
        <v>5</v>
      </c>
      <c r="F4" s="171"/>
      <c r="G4" s="171"/>
      <c r="H4" s="176" t="s">
        <v>6</v>
      </c>
      <c r="I4" s="177"/>
      <c r="J4" s="170" t="s">
        <v>7</v>
      </c>
      <c r="K4" s="172"/>
      <c r="L4" s="161"/>
      <c r="M4" s="162"/>
      <c r="N4" s="162"/>
      <c r="O4" s="163"/>
      <c r="P4" s="21"/>
      <c r="Q4" s="21"/>
      <c r="R4" s="5"/>
    </row>
    <row r="5" spans="1:19" s="22" customFormat="1" ht="16.5" thickBot="1" x14ac:dyDescent="0.25">
      <c r="A5" s="173"/>
      <c r="B5" s="174"/>
      <c r="C5" s="174"/>
      <c r="D5" s="175"/>
      <c r="E5" s="178" t="s">
        <v>8</v>
      </c>
      <c r="F5" s="179"/>
      <c r="G5" s="179"/>
      <c r="H5" s="168" t="s">
        <v>9</v>
      </c>
      <c r="I5" s="169"/>
      <c r="J5" s="180">
        <v>13</v>
      </c>
      <c r="K5" s="181"/>
      <c r="L5" s="164"/>
      <c r="M5" s="165"/>
      <c r="N5" s="165"/>
      <c r="O5" s="166"/>
      <c r="P5" s="1"/>
      <c r="Q5" s="1"/>
      <c r="R5" s="23"/>
    </row>
    <row r="6" spans="1:19" s="22" customFormat="1" ht="11.25" x14ac:dyDescent="0.2">
      <c r="A6" s="194" t="s">
        <v>10</v>
      </c>
      <c r="B6" s="195"/>
      <c r="C6" s="195"/>
      <c r="D6" s="196"/>
      <c r="E6" s="197" t="s">
        <v>11</v>
      </c>
      <c r="F6" s="171"/>
      <c r="G6" s="171"/>
      <c r="H6" s="198"/>
      <c r="I6" s="202" t="s">
        <v>12</v>
      </c>
      <c r="J6" s="203"/>
      <c r="K6" s="203"/>
      <c r="L6" s="204"/>
      <c r="M6" s="205" t="s">
        <v>13</v>
      </c>
      <c r="N6" s="176"/>
      <c r="O6" s="177"/>
    </row>
    <row r="7" spans="1:19" s="7" customFormat="1" ht="24" customHeight="1" x14ac:dyDescent="0.2">
      <c r="A7" s="54" t="s">
        <v>14</v>
      </c>
      <c r="B7" s="31" t="s">
        <v>15</v>
      </c>
      <c r="C7" s="43" t="s">
        <v>16</v>
      </c>
      <c r="D7" s="41" t="s">
        <v>17</v>
      </c>
      <c r="E7" s="199"/>
      <c r="F7" s="200"/>
      <c r="G7" s="200"/>
      <c r="H7" s="201"/>
      <c r="I7" s="42" t="s">
        <v>18</v>
      </c>
      <c r="J7" s="32" t="s">
        <v>15</v>
      </c>
      <c r="K7" s="45" t="s">
        <v>16</v>
      </c>
      <c r="L7" s="32" t="s">
        <v>17</v>
      </c>
      <c r="M7" s="206"/>
      <c r="N7" s="207"/>
      <c r="O7" s="208"/>
      <c r="Q7" s="24" t="s">
        <v>19</v>
      </c>
      <c r="R7" s="24" t="s">
        <v>20</v>
      </c>
    </row>
    <row r="8" spans="1:19" s="6" customFormat="1" ht="39.950000000000003" customHeight="1" x14ac:dyDescent="0.2">
      <c r="A8" s="62">
        <v>13</v>
      </c>
      <c r="B8" s="29">
        <v>13</v>
      </c>
      <c r="C8" s="35">
        <f t="shared" ref="C8:C15" si="0">AVERAGE(A8,B8)</f>
        <v>13</v>
      </c>
      <c r="D8" s="27" t="e">
        <f>(#REF!+#REF!+#REF!+#REF!+QUATTROCCHI!C8+#REF!+#REF!+#REF!+#REF!)/9</f>
        <v>#REF!</v>
      </c>
      <c r="E8" s="182" t="s">
        <v>21</v>
      </c>
      <c r="F8" s="183"/>
      <c r="G8" s="183"/>
      <c r="H8" s="183"/>
      <c r="I8" s="36">
        <v>11.67</v>
      </c>
      <c r="J8" s="27">
        <v>12.75</v>
      </c>
      <c r="K8" s="33">
        <f>AVERAGE(I8,J8)</f>
        <v>12.21</v>
      </c>
      <c r="L8" s="27" t="e">
        <f>(#REF!+#REF!+#REF!+#REF!+QUATTROCCHI!K8+#REF!+#REF!+#REF!+#REF!)/9</f>
        <v>#REF!</v>
      </c>
      <c r="M8" s="184" t="s">
        <v>22</v>
      </c>
      <c r="N8" s="185"/>
      <c r="O8" s="186"/>
      <c r="Q8" s="25">
        <f>K8-10</f>
        <v>2.2100000000000009</v>
      </c>
      <c r="R8" s="26" t="e">
        <f>L8-10</f>
        <v>#REF!</v>
      </c>
    </row>
    <row r="9" spans="1:19" s="6" customFormat="1" ht="39.950000000000003" customHeight="1" x14ac:dyDescent="0.2">
      <c r="A9" s="62">
        <v>9.5399999999999991</v>
      </c>
      <c r="B9" s="29">
        <v>17.420000000000002</v>
      </c>
      <c r="C9" s="35">
        <f t="shared" si="0"/>
        <v>13.48</v>
      </c>
      <c r="D9" s="27" t="e">
        <f>(#REF!+#REF!+#REF!+#REF!+QUATTROCCHI!C9+#REF!+#REF!+#REF!+#REF!)/9</f>
        <v>#REF!</v>
      </c>
      <c r="E9" s="182" t="s">
        <v>23</v>
      </c>
      <c r="F9" s="183"/>
      <c r="G9" s="183"/>
      <c r="H9" s="183"/>
      <c r="I9" s="37">
        <v>7.25</v>
      </c>
      <c r="J9" s="27">
        <v>12.6</v>
      </c>
      <c r="K9" s="33">
        <f>AVERAGE(I9,J9)</f>
        <v>9.9250000000000007</v>
      </c>
      <c r="L9" s="27" t="e">
        <f>(#REF!+#REF!+#REF!+#REF!+QUATTROCCHI!K9+#REF!+#REF!+#REF!+#REF!)/9</f>
        <v>#REF!</v>
      </c>
      <c r="M9" s="184" t="s">
        <v>24</v>
      </c>
      <c r="N9" s="185"/>
      <c r="O9" s="186"/>
      <c r="Q9" s="25">
        <f t="shared" ref="Q9:R15" si="1">K9-10</f>
        <v>-7.4999999999999289E-2</v>
      </c>
      <c r="R9" s="26" t="e">
        <f t="shared" si="1"/>
        <v>#REF!</v>
      </c>
    </row>
    <row r="10" spans="1:19" s="6" customFormat="1" ht="39.950000000000003" customHeight="1" x14ac:dyDescent="0.2">
      <c r="A10" s="62">
        <v>8.5</v>
      </c>
      <c r="B10" s="29">
        <v>11</v>
      </c>
      <c r="C10" s="35">
        <f t="shared" si="0"/>
        <v>9.75</v>
      </c>
      <c r="D10" s="27" t="e">
        <f>(#REF!+#REF!+#REF!+#REF!+QUATTROCCHI!C10+#REF!+#REF!+#REF!+#REF!)/9</f>
        <v>#REF!</v>
      </c>
      <c r="E10" s="182" t="s">
        <v>25</v>
      </c>
      <c r="F10" s="183"/>
      <c r="G10" s="183"/>
      <c r="H10" s="183"/>
      <c r="I10" s="34">
        <v>9.6</v>
      </c>
      <c r="J10" s="27">
        <v>16</v>
      </c>
      <c r="K10" s="33">
        <f t="shared" ref="K10:K15" si="2">AVERAGE(I10,J10)</f>
        <v>12.8</v>
      </c>
      <c r="L10" s="27" t="e">
        <f>(#REF!+#REF!+#REF!+#REF!+QUATTROCCHI!K10+#REF!+#REF!+#REF!+#REF!)/9</f>
        <v>#REF!</v>
      </c>
      <c r="M10" s="187"/>
      <c r="N10" s="188"/>
      <c r="O10" s="189"/>
      <c r="Q10" s="25">
        <f t="shared" si="1"/>
        <v>2.8000000000000007</v>
      </c>
      <c r="R10" s="26" t="e">
        <f t="shared" si="1"/>
        <v>#REF!</v>
      </c>
    </row>
    <row r="11" spans="1:19" s="6" customFormat="1" ht="39.950000000000003" customHeight="1" x14ac:dyDescent="0.2">
      <c r="A11" s="63">
        <v>14</v>
      </c>
      <c r="B11" s="29">
        <v>14</v>
      </c>
      <c r="C11" s="35">
        <f t="shared" si="0"/>
        <v>14</v>
      </c>
      <c r="D11" s="27" t="e">
        <f>(#REF!+#REF!+#REF!+#REF!+QUATTROCCHI!C11+#REF!+#REF!+#REF!+#REF!)/9</f>
        <v>#REF!</v>
      </c>
      <c r="E11" s="182" t="s">
        <v>26</v>
      </c>
      <c r="F11" s="183"/>
      <c r="G11" s="183"/>
      <c r="H11" s="193"/>
      <c r="I11" s="34" t="s">
        <v>27</v>
      </c>
      <c r="J11" s="27" t="s">
        <v>27</v>
      </c>
      <c r="K11" s="33" t="e">
        <f t="shared" si="2"/>
        <v>#DIV/0!</v>
      </c>
      <c r="L11" s="27" t="e">
        <f>(#REF!+#REF!+#REF!+#REF!+QUATTROCCHI!K11+#REF!+#REF!+#REF!+#REF!)/9</f>
        <v>#REF!</v>
      </c>
      <c r="M11" s="190"/>
      <c r="N11" s="191"/>
      <c r="O11" s="192"/>
      <c r="Q11" s="25" t="e">
        <f t="shared" si="1"/>
        <v>#DIV/0!</v>
      </c>
      <c r="R11" s="26" t="e">
        <f t="shared" si="1"/>
        <v>#REF!</v>
      </c>
    </row>
    <row r="12" spans="1:19" s="6" customFormat="1" ht="39.950000000000003" customHeight="1" x14ac:dyDescent="0.2">
      <c r="A12" s="62">
        <v>18.5</v>
      </c>
      <c r="B12" s="29">
        <v>11.75</v>
      </c>
      <c r="C12" s="35">
        <f t="shared" si="0"/>
        <v>15.125</v>
      </c>
      <c r="D12" s="27" t="e">
        <f>(#REF!+#REF!+#REF!+#REF!+QUATTROCCHI!C12+#REF!+#REF!+#REF!+#REF!)/9</f>
        <v>#REF!</v>
      </c>
      <c r="E12" s="182" t="s">
        <v>28</v>
      </c>
      <c r="F12" s="183"/>
      <c r="G12" s="183"/>
      <c r="H12" s="183"/>
      <c r="I12" s="34">
        <v>12.25</v>
      </c>
      <c r="J12" s="27">
        <v>8.5</v>
      </c>
      <c r="K12" s="33">
        <f t="shared" si="2"/>
        <v>10.375</v>
      </c>
      <c r="L12" s="27" t="e">
        <f>(#REF!+#REF!+#REF!+#REF!+QUATTROCCHI!K12+#REF!+#REF!+#REF!+#REF!)/9</f>
        <v>#REF!</v>
      </c>
      <c r="M12" s="184" t="s">
        <v>29</v>
      </c>
      <c r="N12" s="185"/>
      <c r="O12" s="186"/>
      <c r="Q12" s="25">
        <f t="shared" si="1"/>
        <v>0.375</v>
      </c>
      <c r="R12" s="26" t="e">
        <f t="shared" si="1"/>
        <v>#REF!</v>
      </c>
    </row>
    <row r="13" spans="1:19" s="6" customFormat="1" ht="39.950000000000003" customHeight="1" x14ac:dyDescent="0.2">
      <c r="A13" s="62">
        <v>13.17</v>
      </c>
      <c r="B13" s="29">
        <v>15</v>
      </c>
      <c r="C13" s="35">
        <f t="shared" si="0"/>
        <v>14.085000000000001</v>
      </c>
      <c r="D13" s="27" t="e">
        <f>(#REF!+#REF!+#REF!+#REF!+QUATTROCCHI!C13+#REF!+#REF!+#REF!+#REF!)/9</f>
        <v>#REF!</v>
      </c>
      <c r="E13" s="182" t="s">
        <v>30</v>
      </c>
      <c r="F13" s="183"/>
      <c r="G13" s="183"/>
      <c r="H13" s="183"/>
      <c r="I13" s="34">
        <v>13.79</v>
      </c>
      <c r="J13" s="27">
        <v>13.75</v>
      </c>
      <c r="K13" s="33">
        <f t="shared" si="2"/>
        <v>13.77</v>
      </c>
      <c r="L13" s="27" t="e">
        <f>(#REF!+#REF!+#REF!+#REF!+QUATTROCCHI!K13+#REF!+#REF!+#REF!+#REF!)/9</f>
        <v>#REF!</v>
      </c>
      <c r="M13" s="184" t="s">
        <v>31</v>
      </c>
      <c r="N13" s="185"/>
      <c r="O13" s="186"/>
      <c r="Q13" s="25">
        <f t="shared" si="1"/>
        <v>3.7699999999999996</v>
      </c>
      <c r="R13" s="26" t="e">
        <f t="shared" si="1"/>
        <v>#REF!</v>
      </c>
    </row>
    <row r="14" spans="1:19" s="6" customFormat="1" ht="39.950000000000003" customHeight="1" x14ac:dyDescent="0.2">
      <c r="A14" s="62">
        <v>12.75</v>
      </c>
      <c r="B14" s="29">
        <v>17.75</v>
      </c>
      <c r="C14" s="35">
        <f t="shared" si="0"/>
        <v>15.25</v>
      </c>
      <c r="D14" s="27" t="e">
        <f>(#REF!+#REF!+#REF!+#REF!+QUATTROCCHI!C14+#REF!+#REF!+#REF!+#REF!)/9</f>
        <v>#REF!</v>
      </c>
      <c r="E14" s="182" t="s">
        <v>32</v>
      </c>
      <c r="F14" s="183"/>
      <c r="G14" s="183"/>
      <c r="H14" s="193"/>
      <c r="I14" s="34">
        <v>15.33</v>
      </c>
      <c r="J14" s="28">
        <v>16.25</v>
      </c>
      <c r="K14" s="33">
        <f t="shared" si="2"/>
        <v>15.79</v>
      </c>
      <c r="L14" s="27" t="e">
        <f>(#REF!+#REF!+#REF!+#REF!+QUATTROCCHI!K14+#REF!+#REF!+#REF!+#REF!)/9</f>
        <v>#REF!</v>
      </c>
      <c r="M14" s="184" t="s">
        <v>33</v>
      </c>
      <c r="N14" s="185"/>
      <c r="O14" s="186"/>
      <c r="Q14" s="25">
        <f t="shared" si="1"/>
        <v>5.7899999999999991</v>
      </c>
      <c r="R14" s="26" t="e">
        <f t="shared" si="1"/>
        <v>#REF!</v>
      </c>
    </row>
    <row r="15" spans="1:19" s="6" customFormat="1" ht="39.950000000000003" customHeight="1" x14ac:dyDescent="0.2">
      <c r="A15" s="62">
        <v>16.079999999999998</v>
      </c>
      <c r="B15" s="29">
        <v>16.331</v>
      </c>
      <c r="C15" s="35">
        <f t="shared" si="0"/>
        <v>16.205500000000001</v>
      </c>
      <c r="D15" s="27" t="e">
        <f>(#REF!+#REF!+#REF!+#REF!+QUATTROCCHI!C15+#REF!+#REF!+#REF!+#REF!)/9</f>
        <v>#REF!</v>
      </c>
      <c r="E15" s="182" t="s">
        <v>34</v>
      </c>
      <c r="F15" s="183"/>
      <c r="G15" s="183"/>
      <c r="H15" s="193"/>
      <c r="I15" s="36">
        <v>15.5</v>
      </c>
      <c r="J15" s="38">
        <v>16</v>
      </c>
      <c r="K15" s="33">
        <f t="shared" si="2"/>
        <v>15.75</v>
      </c>
      <c r="L15" s="27" t="e">
        <f>(#REF!+#REF!+#REF!+#REF!+QUATTROCCHI!K15+#REF!+#REF!+#REF!+#REF!)/9</f>
        <v>#REF!</v>
      </c>
      <c r="M15" s="209" t="s">
        <v>35</v>
      </c>
      <c r="N15" s="210"/>
      <c r="O15" s="211"/>
      <c r="Q15" s="25">
        <f t="shared" si="1"/>
        <v>5.75</v>
      </c>
      <c r="R15" s="26" t="e">
        <f t="shared" si="1"/>
        <v>#REF!</v>
      </c>
    </row>
    <row r="16" spans="1:19" s="6" customFormat="1" ht="39.950000000000003" customHeight="1" thickBot="1" x14ac:dyDescent="0.25">
      <c r="A16" s="64"/>
      <c r="B16" s="30"/>
      <c r="C16" s="52"/>
      <c r="D16" s="30"/>
      <c r="E16" s="212"/>
      <c r="F16" s="213"/>
      <c r="G16" s="213"/>
      <c r="H16" s="214"/>
      <c r="I16" s="39"/>
      <c r="J16" s="40"/>
      <c r="K16" s="33"/>
      <c r="L16" s="27"/>
      <c r="M16" s="215"/>
      <c r="N16" s="216"/>
      <c r="O16" s="217"/>
      <c r="R16" s="20"/>
    </row>
    <row r="17" spans="1:16" s="6" customFormat="1" ht="16.5" customHeight="1" thickBot="1" x14ac:dyDescent="0.25">
      <c r="A17" s="218" t="s">
        <v>36</v>
      </c>
      <c r="B17" s="219"/>
      <c r="C17" s="219"/>
      <c r="D17" s="219"/>
      <c r="E17" s="220"/>
      <c r="F17" s="224" t="s">
        <v>37</v>
      </c>
      <c r="G17" s="225"/>
      <c r="H17" s="225"/>
      <c r="I17" s="226"/>
      <c r="J17" s="227" t="s">
        <v>38</v>
      </c>
      <c r="K17" s="228"/>
      <c r="L17" s="228"/>
      <c r="M17" s="229"/>
      <c r="N17" s="230" t="s">
        <v>39</v>
      </c>
      <c r="O17" s="231"/>
    </row>
    <row r="18" spans="1:16" s="6" customFormat="1" ht="12" customHeight="1" thickBot="1" x14ac:dyDescent="0.25">
      <c r="A18" s="221"/>
      <c r="B18" s="222"/>
      <c r="C18" s="222"/>
      <c r="D18" s="222"/>
      <c r="E18" s="223"/>
      <c r="F18" s="234" t="s">
        <v>40</v>
      </c>
      <c r="G18" s="235"/>
      <c r="H18" s="236"/>
      <c r="I18" s="237" t="s">
        <v>41</v>
      </c>
      <c r="J18" s="14" t="s">
        <v>42</v>
      </c>
      <c r="K18" s="46" t="s">
        <v>43</v>
      </c>
      <c r="L18" s="16" t="s">
        <v>44</v>
      </c>
      <c r="M18" s="13" t="s">
        <v>45</v>
      </c>
      <c r="N18" s="232"/>
      <c r="O18" s="233"/>
      <c r="P18" s="21"/>
    </row>
    <row r="19" spans="1:16" s="6" customFormat="1" ht="12" customHeight="1" x14ac:dyDescent="0.2">
      <c r="A19" s="240"/>
      <c r="B19" s="241"/>
      <c r="C19" s="241"/>
      <c r="D19" s="241"/>
      <c r="E19" s="242"/>
      <c r="F19" s="249" t="s">
        <v>46</v>
      </c>
      <c r="G19" s="251" t="s">
        <v>47</v>
      </c>
      <c r="H19" s="251" t="s">
        <v>48</v>
      </c>
      <c r="I19" s="238"/>
      <c r="J19" s="15">
        <v>2015</v>
      </c>
      <c r="K19" s="47">
        <v>13</v>
      </c>
      <c r="L19" s="4">
        <v>1</v>
      </c>
      <c r="M19" s="66">
        <v>0.08</v>
      </c>
      <c r="N19" s="56"/>
      <c r="O19" s="12"/>
      <c r="P19" s="21"/>
    </row>
    <row r="20" spans="1:16" s="6" customFormat="1" ht="12" customHeight="1" x14ac:dyDescent="0.2">
      <c r="A20" s="243"/>
      <c r="B20" s="244"/>
      <c r="C20" s="244"/>
      <c r="D20" s="244"/>
      <c r="E20" s="245"/>
      <c r="F20" s="250"/>
      <c r="G20" s="252"/>
      <c r="H20" s="252"/>
      <c r="I20" s="239"/>
      <c r="J20" s="8"/>
      <c r="K20" s="48"/>
      <c r="L20" s="3"/>
      <c r="M20" s="17"/>
      <c r="N20" s="56"/>
      <c r="O20" s="12"/>
      <c r="P20" s="21"/>
    </row>
    <row r="21" spans="1:16" s="6" customFormat="1" ht="12" customHeight="1" x14ac:dyDescent="0.2">
      <c r="A21" s="243"/>
      <c r="B21" s="244"/>
      <c r="C21" s="244"/>
      <c r="D21" s="244"/>
      <c r="E21" s="245"/>
      <c r="F21" s="253" t="s">
        <v>49</v>
      </c>
      <c r="G21" s="256"/>
      <c r="H21" s="259"/>
      <c r="I21" s="246">
        <v>9</v>
      </c>
      <c r="J21" s="15"/>
      <c r="K21" s="49"/>
      <c r="L21" s="60"/>
      <c r="M21" s="57"/>
      <c r="N21" s="56"/>
      <c r="O21" s="12"/>
      <c r="P21" s="21"/>
    </row>
    <row r="22" spans="1:16" s="6" customFormat="1" ht="12" customHeight="1" x14ac:dyDescent="0.2">
      <c r="A22" s="262" t="s">
        <v>50</v>
      </c>
      <c r="B22" s="263"/>
      <c r="C22" s="263"/>
      <c r="D22" s="263"/>
      <c r="E22" s="264"/>
      <c r="F22" s="254"/>
      <c r="G22" s="257"/>
      <c r="H22" s="260"/>
      <c r="I22" s="247"/>
      <c r="J22" s="8"/>
      <c r="K22" s="50"/>
      <c r="L22" s="10"/>
      <c r="M22" s="9"/>
      <c r="N22" s="55"/>
      <c r="O22" s="12"/>
      <c r="P22" s="21"/>
    </row>
    <row r="23" spans="1:16" s="6" customFormat="1" ht="12" customHeight="1" thickBot="1" x14ac:dyDescent="0.25">
      <c r="A23" s="265"/>
      <c r="B23" s="266"/>
      <c r="C23" s="266"/>
      <c r="D23" s="266"/>
      <c r="E23" s="267"/>
      <c r="F23" s="255"/>
      <c r="G23" s="258"/>
      <c r="H23" s="261"/>
      <c r="I23" s="248"/>
      <c r="J23" s="11"/>
      <c r="K23" s="51"/>
      <c r="L23" s="61"/>
      <c r="M23" s="59"/>
      <c r="N23" s="58"/>
      <c r="O23" s="59"/>
      <c r="P23" s="21"/>
    </row>
    <row r="24" spans="1:16" x14ac:dyDescent="0.25">
      <c r="A24" s="1" t="s">
        <v>51</v>
      </c>
    </row>
    <row r="33" spans="4:4" x14ac:dyDescent="0.25">
      <c r="D33"/>
    </row>
    <row r="34" spans="4:4" x14ac:dyDescent="0.25">
      <c r="D34"/>
    </row>
    <row r="35" spans="4:4" x14ac:dyDescent="0.25">
      <c r="D35"/>
    </row>
    <row r="36" spans="4:4" x14ac:dyDescent="0.25">
      <c r="D36"/>
    </row>
    <row r="37" spans="4:4" x14ac:dyDescent="0.25">
      <c r="D37"/>
    </row>
    <row r="38" spans="4:4" x14ac:dyDescent="0.25">
      <c r="D38"/>
    </row>
    <row r="39" spans="4:4" x14ac:dyDescent="0.25">
      <c r="D39"/>
    </row>
    <row r="40" spans="4:4" x14ac:dyDescent="0.25">
      <c r="D40"/>
    </row>
    <row r="41" spans="4:4" x14ac:dyDescent="0.25">
      <c r="D41"/>
    </row>
    <row r="42" spans="4:4" x14ac:dyDescent="0.25">
      <c r="D42"/>
    </row>
    <row r="43" spans="4:4" x14ac:dyDescent="0.25">
      <c r="D43"/>
    </row>
    <row r="44" spans="4:4" x14ac:dyDescent="0.25">
      <c r="D44"/>
    </row>
    <row r="45" spans="4:4" x14ac:dyDescent="0.25">
      <c r="D45"/>
    </row>
    <row r="46" spans="4:4" x14ac:dyDescent="0.25">
      <c r="D46"/>
    </row>
    <row r="47" spans="4:4" x14ac:dyDescent="0.25">
      <c r="D47"/>
    </row>
    <row r="48" spans="4:4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</sheetData>
  <protectedRanges>
    <protectedRange sqref="J8:J16 M8:O16 A19" name="Plage1"/>
    <protectedRange sqref="F21:H21" name="Plage1_1"/>
  </protectedRanges>
  <mergeCells count="47">
    <mergeCell ref="A17:E18"/>
    <mergeCell ref="F17:I17"/>
    <mergeCell ref="J17:M17"/>
    <mergeCell ref="N17:O18"/>
    <mergeCell ref="F18:H18"/>
    <mergeCell ref="I18:I20"/>
    <mergeCell ref="A19:E21"/>
    <mergeCell ref="I21:I23"/>
    <mergeCell ref="F19:F20"/>
    <mergeCell ref="G19:G20"/>
    <mergeCell ref="H19:H20"/>
    <mergeCell ref="F21:F23"/>
    <mergeCell ref="G21:G23"/>
    <mergeCell ref="H21:H23"/>
    <mergeCell ref="A22:E23"/>
    <mergeCell ref="E15:H15"/>
    <mergeCell ref="M15:O15"/>
    <mergeCell ref="E16:H16"/>
    <mergeCell ref="M16:O16"/>
    <mergeCell ref="E9:H9"/>
    <mergeCell ref="M9:O9"/>
    <mergeCell ref="E10:H10"/>
    <mergeCell ref="E12:H12"/>
    <mergeCell ref="M12:O12"/>
    <mergeCell ref="E13:H13"/>
    <mergeCell ref="E14:H14"/>
    <mergeCell ref="M14:O14"/>
    <mergeCell ref="M13:O13"/>
    <mergeCell ref="E8:H8"/>
    <mergeCell ref="M8:O8"/>
    <mergeCell ref="M10:O11"/>
    <mergeCell ref="E11:H11"/>
    <mergeCell ref="A6:D6"/>
    <mergeCell ref="E6:H7"/>
    <mergeCell ref="I6:L6"/>
    <mergeCell ref="M6:O7"/>
    <mergeCell ref="A1:O1"/>
    <mergeCell ref="A2:K2"/>
    <mergeCell ref="L2:O5"/>
    <mergeCell ref="A3:K3"/>
    <mergeCell ref="A4:D5"/>
    <mergeCell ref="E4:G4"/>
    <mergeCell ref="H4:I4"/>
    <mergeCell ref="J4:K4"/>
    <mergeCell ref="E5:G5"/>
    <mergeCell ref="H5:I5"/>
    <mergeCell ref="J5:K5"/>
  </mergeCells>
  <pageMargins left="0" right="0" top="0" bottom="0" header="0" footer="0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opLeftCell="A16" zoomScaleNormal="100" workbookViewId="0">
      <selection activeCell="J5" sqref="J5:K5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Synthese!A67</f>
        <v>7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Synthese!C67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Synthese!B67</f>
        <v>107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6" t="s">
        <v>15</v>
      </c>
      <c r="K8" s="45" t="s">
        <v>16</v>
      </c>
      <c r="L8" s="126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Synthese!H67</f>
        <v>7</v>
      </c>
      <c r="B9" s="79">
        <f>Synthese!I67</f>
        <v>7</v>
      </c>
      <c r="C9" s="128">
        <f>Synthese!J67</f>
        <v>7</v>
      </c>
      <c r="D9" s="128">
        <f>Synthese!K67</f>
        <v>8</v>
      </c>
      <c r="E9" s="183" t="s">
        <v>52</v>
      </c>
      <c r="F9" s="183"/>
      <c r="G9" s="183"/>
      <c r="H9" s="193"/>
      <c r="I9" s="78">
        <f>Synthese!L67</f>
        <v>7</v>
      </c>
      <c r="J9" s="78">
        <f>Synthese!M67</f>
        <v>7</v>
      </c>
      <c r="K9" s="129">
        <f>Synthese!N67</f>
        <v>7</v>
      </c>
      <c r="L9" s="129">
        <f>Synthese!O67</f>
        <v>8</v>
      </c>
      <c r="M9" s="333">
        <f>Synthese!P67</f>
        <v>7</v>
      </c>
      <c r="N9" s="334"/>
      <c r="O9" s="335"/>
      <c r="Q9" s="74">
        <f>K9-10</f>
        <v>-3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Synthese!H68</f>
        <v>7</v>
      </c>
      <c r="B10" s="79">
        <f>Synthese!I68</f>
        <v>7</v>
      </c>
      <c r="C10" s="128">
        <f>Synthese!J68</f>
        <v>7</v>
      </c>
      <c r="D10" s="128">
        <f>Synthese!K68</f>
        <v>8</v>
      </c>
      <c r="E10" s="358" t="s">
        <v>53</v>
      </c>
      <c r="F10" s="358"/>
      <c r="G10" s="358"/>
      <c r="H10" s="359"/>
      <c r="I10" s="78">
        <f>Synthese!L68</f>
        <v>7</v>
      </c>
      <c r="J10" s="78">
        <f>Synthese!M68</f>
        <v>7</v>
      </c>
      <c r="K10" s="129">
        <f>Synthese!N68</f>
        <v>7</v>
      </c>
      <c r="L10" s="129">
        <f>Synthese!O68</f>
        <v>8</v>
      </c>
      <c r="M10" s="333">
        <f>Synthese!P68</f>
        <v>7</v>
      </c>
      <c r="N10" s="334"/>
      <c r="O10" s="335"/>
      <c r="Q10" s="74">
        <f t="shared" ref="Q10:R18" si="0">K10-10</f>
        <v>-3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Synthese!H69</f>
        <v>7</v>
      </c>
      <c r="B11" s="79">
        <f>Synthese!I69</f>
        <v>7</v>
      </c>
      <c r="C11" s="128">
        <f>Synthese!J69</f>
        <v>7</v>
      </c>
      <c r="D11" s="128">
        <f>Synthese!K69</f>
        <v>8</v>
      </c>
      <c r="E11" s="182" t="s">
        <v>54</v>
      </c>
      <c r="F11" s="183"/>
      <c r="G11" s="183"/>
      <c r="H11" s="193"/>
      <c r="I11" s="78">
        <f>Synthese!L69</f>
        <v>7</v>
      </c>
      <c r="J11" s="78">
        <f>Synthese!M69</f>
        <v>7</v>
      </c>
      <c r="K11" s="129">
        <f>Synthese!N69</f>
        <v>7</v>
      </c>
      <c r="L11" s="129">
        <f>Synthese!O69</f>
        <v>8</v>
      </c>
      <c r="M11" s="333">
        <f>Synthese!P69</f>
        <v>7</v>
      </c>
      <c r="N11" s="334"/>
      <c r="O11" s="335"/>
      <c r="Q11" s="74">
        <f t="shared" si="0"/>
        <v>-3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Synthese!H70</f>
        <v>7</v>
      </c>
      <c r="B12" s="79">
        <f>Synthese!I70</f>
        <v>7</v>
      </c>
      <c r="C12" s="128">
        <f>Synthese!J70</f>
        <v>7</v>
      </c>
      <c r="D12" s="128">
        <f>Synthese!K70</f>
        <v>8</v>
      </c>
      <c r="E12" s="182" t="s">
        <v>55</v>
      </c>
      <c r="F12" s="183"/>
      <c r="G12" s="183"/>
      <c r="H12" s="193"/>
      <c r="I12" s="78">
        <f>Synthese!L70</f>
        <v>7</v>
      </c>
      <c r="J12" s="78">
        <f>Synthese!M70</f>
        <v>7</v>
      </c>
      <c r="K12" s="129">
        <f>Synthese!N70</f>
        <v>7</v>
      </c>
      <c r="L12" s="129">
        <f>Synthese!O70</f>
        <v>8</v>
      </c>
      <c r="M12" s="333">
        <f>Synthese!P70</f>
        <v>7</v>
      </c>
      <c r="N12" s="334"/>
      <c r="O12" s="335"/>
      <c r="Q12" s="74">
        <f t="shared" si="0"/>
        <v>-3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Synthese!H71</f>
        <v>7</v>
      </c>
      <c r="B13" s="79">
        <f>Synthese!I71</f>
        <v>7</v>
      </c>
      <c r="C13" s="128">
        <f>Synthese!J71</f>
        <v>7</v>
      </c>
      <c r="D13" s="128">
        <f>Synthese!K71</f>
        <v>8</v>
      </c>
      <c r="E13" s="182" t="s">
        <v>56</v>
      </c>
      <c r="F13" s="183"/>
      <c r="G13" s="183"/>
      <c r="H13" s="193"/>
      <c r="I13" s="78">
        <f>Synthese!L71</f>
        <v>7</v>
      </c>
      <c r="J13" s="78">
        <f>Synthese!M71</f>
        <v>7</v>
      </c>
      <c r="K13" s="129">
        <f>Synthese!N71</f>
        <v>7</v>
      </c>
      <c r="L13" s="129">
        <f>Synthese!O71</f>
        <v>8</v>
      </c>
      <c r="M13" s="333">
        <f>Synthese!P71</f>
        <v>7</v>
      </c>
      <c r="N13" s="334"/>
      <c r="O13" s="335"/>
      <c r="Q13" s="74">
        <f t="shared" si="0"/>
        <v>-3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Synthese!H72</f>
        <v>7</v>
      </c>
      <c r="B14" s="79">
        <f>Synthese!I72</f>
        <v>7</v>
      </c>
      <c r="C14" s="128">
        <f>Synthese!J72</f>
        <v>7</v>
      </c>
      <c r="D14" s="128">
        <f>Synthese!K72</f>
        <v>8</v>
      </c>
      <c r="E14" s="182" t="s">
        <v>57</v>
      </c>
      <c r="F14" s="183"/>
      <c r="G14" s="183"/>
      <c r="H14" s="193"/>
      <c r="I14" s="78">
        <f>Synthese!L72</f>
        <v>7</v>
      </c>
      <c r="J14" s="78">
        <f>Synthese!M72</f>
        <v>7</v>
      </c>
      <c r="K14" s="129">
        <f>Synthese!N72</f>
        <v>7</v>
      </c>
      <c r="L14" s="129">
        <f>Synthese!O72</f>
        <v>8</v>
      </c>
      <c r="M14" s="333">
        <f>Synthese!P72</f>
        <v>7</v>
      </c>
      <c r="N14" s="334"/>
      <c r="O14" s="335"/>
      <c r="Q14" s="74">
        <f t="shared" si="0"/>
        <v>-3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Synthese!H73</f>
        <v>7</v>
      </c>
      <c r="B15" s="79">
        <f>Synthese!I73</f>
        <v>7</v>
      </c>
      <c r="C15" s="128">
        <f>Synthese!J73</f>
        <v>7</v>
      </c>
      <c r="D15" s="128">
        <f>Synthese!K73</f>
        <v>8</v>
      </c>
      <c r="E15" s="182" t="s">
        <v>58</v>
      </c>
      <c r="F15" s="183"/>
      <c r="G15" s="183"/>
      <c r="H15" s="193"/>
      <c r="I15" s="78">
        <f>Synthese!L73</f>
        <v>7</v>
      </c>
      <c r="J15" s="78">
        <f>Synthese!M73</f>
        <v>7</v>
      </c>
      <c r="K15" s="129">
        <f>Synthese!N73</f>
        <v>7</v>
      </c>
      <c r="L15" s="129">
        <f>Synthese!O73</f>
        <v>8</v>
      </c>
      <c r="M15" s="333">
        <f>Synthese!P73</f>
        <v>7</v>
      </c>
      <c r="N15" s="334"/>
      <c r="O15" s="335"/>
      <c r="Q15" s="74">
        <f t="shared" si="0"/>
        <v>-3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Synthese!H74</f>
        <v>7</v>
      </c>
      <c r="B16" s="79">
        <f>Synthese!I74</f>
        <v>7</v>
      </c>
      <c r="C16" s="128">
        <f>Synthese!J74</f>
        <v>7</v>
      </c>
      <c r="D16" s="128">
        <f>Synthese!K74</f>
        <v>8</v>
      </c>
      <c r="E16" s="182" t="s">
        <v>59</v>
      </c>
      <c r="F16" s="183"/>
      <c r="G16" s="183"/>
      <c r="H16" s="193"/>
      <c r="I16" s="78">
        <f>Synthese!L74</f>
        <v>7</v>
      </c>
      <c r="J16" s="78">
        <f>Synthese!M74</f>
        <v>7</v>
      </c>
      <c r="K16" s="129">
        <f>Synthese!N74</f>
        <v>7</v>
      </c>
      <c r="L16" s="129">
        <f>Synthese!O74</f>
        <v>8</v>
      </c>
      <c r="M16" s="333">
        <f>Synthese!P74</f>
        <v>7</v>
      </c>
      <c r="N16" s="334"/>
      <c r="O16" s="335"/>
      <c r="Q16" s="74">
        <f t="shared" si="0"/>
        <v>-3</v>
      </c>
      <c r="R16" s="75">
        <f t="shared" si="0"/>
        <v>-2</v>
      </c>
      <c r="S16" s="65"/>
    </row>
    <row r="17" spans="1:22" s="6" customFormat="1" ht="33.950000000000003" customHeight="1" x14ac:dyDescent="0.25">
      <c r="A17" s="79">
        <f>Synthese!H75</f>
        <v>7</v>
      </c>
      <c r="B17" s="79">
        <f>Synthese!I75</f>
        <v>7</v>
      </c>
      <c r="C17" s="128">
        <f>Synthese!J75</f>
        <v>7</v>
      </c>
      <c r="D17" s="128">
        <f>Synthese!K75</f>
        <v>8</v>
      </c>
      <c r="E17" s="182" t="s">
        <v>60</v>
      </c>
      <c r="F17" s="183"/>
      <c r="G17" s="183"/>
      <c r="H17" s="193"/>
      <c r="I17" s="78">
        <f>Synthese!L75</f>
        <v>7</v>
      </c>
      <c r="J17" s="78">
        <f>Synthese!M75</f>
        <v>7</v>
      </c>
      <c r="K17" s="129">
        <f>Synthese!N75</f>
        <v>7</v>
      </c>
      <c r="L17" s="129">
        <f>Synthese!O75</f>
        <v>8</v>
      </c>
      <c r="M17" s="333">
        <f>Synthese!P75</f>
        <v>7</v>
      </c>
      <c r="N17" s="334"/>
      <c r="O17" s="335"/>
      <c r="Q17" s="74">
        <f t="shared" si="0"/>
        <v>-3</v>
      </c>
      <c r="R17" s="75">
        <f t="shared" si="0"/>
        <v>-2</v>
      </c>
      <c r="S17" s="65"/>
    </row>
    <row r="18" spans="1:22" s="6" customFormat="1" ht="33.950000000000003" customHeight="1" thickBot="1" x14ac:dyDescent="0.3">
      <c r="A18" s="79">
        <f>Synthese!H76</f>
        <v>7</v>
      </c>
      <c r="B18" s="79">
        <f>Synthese!I76</f>
        <v>7</v>
      </c>
      <c r="C18" s="128">
        <f>Synthese!J76</f>
        <v>7</v>
      </c>
      <c r="D18" s="128">
        <f>Synthese!K76</f>
        <v>8</v>
      </c>
      <c r="E18" s="212" t="s">
        <v>61</v>
      </c>
      <c r="F18" s="331"/>
      <c r="G18" s="331"/>
      <c r="H18" s="332"/>
      <c r="I18" s="78">
        <f>Synthese!L76</f>
        <v>7</v>
      </c>
      <c r="J18" s="78">
        <f>Synthese!M76</f>
        <v>7</v>
      </c>
      <c r="K18" s="129">
        <f>Synthese!N76</f>
        <v>7</v>
      </c>
      <c r="L18" s="129">
        <f>Synthese!O76</f>
        <v>8</v>
      </c>
      <c r="M18" s="333">
        <f>Synthese!P76</f>
        <v>7</v>
      </c>
      <c r="N18" s="334"/>
      <c r="O18" s="335"/>
      <c r="Q18" s="74">
        <f t="shared" si="0"/>
        <v>-3</v>
      </c>
      <c r="R18" s="75">
        <f t="shared" si="0"/>
        <v>-2</v>
      </c>
      <c r="S18" s="65"/>
    </row>
    <row r="19" spans="1:22" s="6" customFormat="1" ht="33.950000000000003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Synthese!T67</f>
        <v>Non 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Synthese!S67</f>
        <v>Doit Faire ses Preuves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4:4" customFormat="1" x14ac:dyDescent="0.25">
      <c r="D33" s="19"/>
    </row>
    <row r="34" spans="4:4" customFormat="1" x14ac:dyDescent="0.25">
      <c r="D34" s="19"/>
    </row>
    <row r="35" spans="4:4" customFormat="1" x14ac:dyDescent="0.25"/>
    <row r="36" spans="4:4" customFormat="1" x14ac:dyDescent="0.25"/>
    <row r="37" spans="4:4" customFormat="1" x14ac:dyDescent="0.25"/>
    <row r="38" spans="4:4" customFormat="1" x14ac:dyDescent="0.25"/>
    <row r="39" spans="4:4" customFormat="1" x14ac:dyDescent="0.25"/>
    <row r="40" spans="4:4" customFormat="1" x14ac:dyDescent="0.25"/>
    <row r="41" spans="4:4" customFormat="1" x14ac:dyDescent="0.25"/>
    <row r="42" spans="4:4" customFormat="1" x14ac:dyDescent="0.25"/>
    <row r="43" spans="4:4" customFormat="1" x14ac:dyDescent="0.25"/>
    <row r="44" spans="4:4" customFormat="1" x14ac:dyDescent="0.25"/>
    <row r="45" spans="4:4" customFormat="1" x14ac:dyDescent="0.25"/>
    <row r="46" spans="4:4" customFormat="1" x14ac:dyDescent="0.25"/>
    <row r="47" spans="4:4" customFormat="1" x14ac:dyDescent="0.25"/>
    <row r="48" spans="4:4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.19685039370078741" bottom="0" header="0" footer="0"/>
  <pageSetup paperSize="9" orientation="landscape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="85" zoomScaleNormal="85" workbookViewId="0">
      <selection activeCell="H3" sqref="H3:I4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Synthese!A77</f>
        <v>8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Synthese!C77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Synthese!B77</f>
        <v>108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6" t="s">
        <v>15</v>
      </c>
      <c r="K8" s="45" t="s">
        <v>16</v>
      </c>
      <c r="L8" s="126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Synthese!H77</f>
        <v>8</v>
      </c>
      <c r="B9" s="79">
        <f>Synthese!I77</f>
        <v>8</v>
      </c>
      <c r="C9" s="128">
        <f>Synthese!J77</f>
        <v>8</v>
      </c>
      <c r="D9" s="128">
        <f>Synthese!K77</f>
        <v>8</v>
      </c>
      <c r="E9" s="183" t="s">
        <v>52</v>
      </c>
      <c r="F9" s="183"/>
      <c r="G9" s="183"/>
      <c r="H9" s="193"/>
      <c r="I9" s="78">
        <f>Synthese!L77</f>
        <v>8</v>
      </c>
      <c r="J9" s="78">
        <f>Synthese!M77</f>
        <v>8</v>
      </c>
      <c r="K9" s="129">
        <f>Synthese!N77</f>
        <v>8</v>
      </c>
      <c r="L9" s="129">
        <f>Synthese!O77</f>
        <v>8</v>
      </c>
      <c r="M9" s="333">
        <f>Synthese!P77</f>
        <v>8</v>
      </c>
      <c r="N9" s="334"/>
      <c r="O9" s="335"/>
      <c r="Q9" s="74">
        <f>K9-10</f>
        <v>-2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Synthese!H78</f>
        <v>8</v>
      </c>
      <c r="B10" s="79">
        <f>Synthese!I78</f>
        <v>8</v>
      </c>
      <c r="C10" s="128">
        <f>Synthese!J78</f>
        <v>8</v>
      </c>
      <c r="D10" s="128">
        <f>Synthese!K78</f>
        <v>8</v>
      </c>
      <c r="E10" s="358" t="s">
        <v>53</v>
      </c>
      <c r="F10" s="358"/>
      <c r="G10" s="358"/>
      <c r="H10" s="359"/>
      <c r="I10" s="78">
        <f>Synthese!L78</f>
        <v>8</v>
      </c>
      <c r="J10" s="78">
        <f>Synthese!M78</f>
        <v>8</v>
      </c>
      <c r="K10" s="129">
        <f>Synthese!N78</f>
        <v>8</v>
      </c>
      <c r="L10" s="129">
        <f>Synthese!O78</f>
        <v>8</v>
      </c>
      <c r="M10" s="333">
        <f>Synthese!P78</f>
        <v>8</v>
      </c>
      <c r="N10" s="334"/>
      <c r="O10" s="335"/>
      <c r="Q10" s="74">
        <f t="shared" ref="Q10:R18" si="0">K10-10</f>
        <v>-2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Synthese!H79</f>
        <v>8</v>
      </c>
      <c r="B11" s="79">
        <f>Synthese!I79</f>
        <v>8</v>
      </c>
      <c r="C11" s="128">
        <f>Synthese!J79</f>
        <v>8</v>
      </c>
      <c r="D11" s="128">
        <f>Synthese!K79</f>
        <v>8</v>
      </c>
      <c r="E11" s="182" t="s">
        <v>54</v>
      </c>
      <c r="F11" s="183"/>
      <c r="G11" s="183"/>
      <c r="H11" s="193"/>
      <c r="I11" s="78">
        <f>Synthese!L79</f>
        <v>8</v>
      </c>
      <c r="J11" s="78">
        <f>Synthese!M79</f>
        <v>8</v>
      </c>
      <c r="K11" s="129">
        <f>Synthese!N79</f>
        <v>8</v>
      </c>
      <c r="L11" s="129">
        <f>Synthese!O79</f>
        <v>8</v>
      </c>
      <c r="M11" s="333">
        <f>Synthese!P79</f>
        <v>8</v>
      </c>
      <c r="N11" s="334"/>
      <c r="O11" s="335"/>
      <c r="Q11" s="74">
        <f t="shared" si="0"/>
        <v>-2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Synthese!H80</f>
        <v>8</v>
      </c>
      <c r="B12" s="79">
        <f>Synthese!I80</f>
        <v>8</v>
      </c>
      <c r="C12" s="128">
        <f>Synthese!J80</f>
        <v>8</v>
      </c>
      <c r="D12" s="128">
        <f>Synthese!K80</f>
        <v>8</v>
      </c>
      <c r="E12" s="182" t="s">
        <v>55</v>
      </c>
      <c r="F12" s="183"/>
      <c r="G12" s="183"/>
      <c r="H12" s="193"/>
      <c r="I12" s="78">
        <f>Synthese!L80</f>
        <v>8</v>
      </c>
      <c r="J12" s="78">
        <f>Synthese!M80</f>
        <v>8</v>
      </c>
      <c r="K12" s="129">
        <f>Synthese!N80</f>
        <v>8</v>
      </c>
      <c r="L12" s="129">
        <f>Synthese!O80</f>
        <v>8</v>
      </c>
      <c r="M12" s="333">
        <f>Synthese!P80</f>
        <v>8</v>
      </c>
      <c r="N12" s="334"/>
      <c r="O12" s="335"/>
      <c r="Q12" s="74">
        <f t="shared" si="0"/>
        <v>-2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Synthese!H81</f>
        <v>8</v>
      </c>
      <c r="B13" s="79">
        <f>Synthese!I81</f>
        <v>8</v>
      </c>
      <c r="C13" s="128">
        <f>Synthese!J81</f>
        <v>8</v>
      </c>
      <c r="D13" s="128">
        <f>Synthese!K81</f>
        <v>8</v>
      </c>
      <c r="E13" s="182" t="s">
        <v>56</v>
      </c>
      <c r="F13" s="183"/>
      <c r="G13" s="183"/>
      <c r="H13" s="193"/>
      <c r="I13" s="78">
        <f>Synthese!L81</f>
        <v>8</v>
      </c>
      <c r="J13" s="78">
        <f>Synthese!M81</f>
        <v>8</v>
      </c>
      <c r="K13" s="129">
        <f>Synthese!N81</f>
        <v>8</v>
      </c>
      <c r="L13" s="129">
        <f>Synthese!O81</f>
        <v>8</v>
      </c>
      <c r="M13" s="333">
        <f>Synthese!P81</f>
        <v>8</v>
      </c>
      <c r="N13" s="334"/>
      <c r="O13" s="335"/>
      <c r="Q13" s="74">
        <f t="shared" si="0"/>
        <v>-2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Synthese!H82</f>
        <v>8</v>
      </c>
      <c r="B14" s="79">
        <f>Synthese!I82</f>
        <v>8</v>
      </c>
      <c r="C14" s="128">
        <f>Synthese!J82</f>
        <v>8</v>
      </c>
      <c r="D14" s="128">
        <f>Synthese!K82</f>
        <v>8</v>
      </c>
      <c r="E14" s="182" t="s">
        <v>57</v>
      </c>
      <c r="F14" s="183"/>
      <c r="G14" s="183"/>
      <c r="H14" s="193"/>
      <c r="I14" s="78">
        <f>Synthese!L82</f>
        <v>8</v>
      </c>
      <c r="J14" s="78">
        <f>Synthese!M82</f>
        <v>8</v>
      </c>
      <c r="K14" s="129">
        <f>Synthese!N82</f>
        <v>8</v>
      </c>
      <c r="L14" s="129">
        <f>Synthese!O82</f>
        <v>8</v>
      </c>
      <c r="M14" s="333">
        <f>Synthese!P82</f>
        <v>8</v>
      </c>
      <c r="N14" s="334"/>
      <c r="O14" s="335"/>
      <c r="Q14" s="74">
        <f t="shared" si="0"/>
        <v>-2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Synthese!H83</f>
        <v>8</v>
      </c>
      <c r="B15" s="79">
        <f>Synthese!I83</f>
        <v>8</v>
      </c>
      <c r="C15" s="128">
        <f>Synthese!J83</f>
        <v>8</v>
      </c>
      <c r="D15" s="128">
        <f>Synthese!K83</f>
        <v>8</v>
      </c>
      <c r="E15" s="182" t="s">
        <v>58</v>
      </c>
      <c r="F15" s="183"/>
      <c r="G15" s="183"/>
      <c r="H15" s="193"/>
      <c r="I15" s="78">
        <f>Synthese!L83</f>
        <v>8</v>
      </c>
      <c r="J15" s="78">
        <f>Synthese!M83</f>
        <v>8</v>
      </c>
      <c r="K15" s="129">
        <f>Synthese!N83</f>
        <v>8</v>
      </c>
      <c r="L15" s="129">
        <f>Synthese!O83</f>
        <v>8</v>
      </c>
      <c r="M15" s="333">
        <f>Synthese!P83</f>
        <v>8</v>
      </c>
      <c r="N15" s="334"/>
      <c r="O15" s="335"/>
      <c r="Q15" s="74">
        <f t="shared" si="0"/>
        <v>-2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Synthese!H84</f>
        <v>8</v>
      </c>
      <c r="B16" s="79">
        <f>Synthese!I84</f>
        <v>8</v>
      </c>
      <c r="C16" s="128">
        <f>Synthese!J84</f>
        <v>8</v>
      </c>
      <c r="D16" s="128">
        <f>Synthese!K84</f>
        <v>8</v>
      </c>
      <c r="E16" s="182" t="s">
        <v>59</v>
      </c>
      <c r="F16" s="183"/>
      <c r="G16" s="183"/>
      <c r="H16" s="193"/>
      <c r="I16" s="78">
        <f>Synthese!L84</f>
        <v>8</v>
      </c>
      <c r="J16" s="78">
        <f>Synthese!M84</f>
        <v>8</v>
      </c>
      <c r="K16" s="129">
        <f>Synthese!N84</f>
        <v>8</v>
      </c>
      <c r="L16" s="129">
        <f>Synthese!O84</f>
        <v>8</v>
      </c>
      <c r="M16" s="333">
        <f>Synthese!P84</f>
        <v>8</v>
      </c>
      <c r="N16" s="334"/>
      <c r="O16" s="335"/>
      <c r="Q16" s="74">
        <f t="shared" si="0"/>
        <v>-2</v>
      </c>
      <c r="R16" s="75">
        <f t="shared" si="0"/>
        <v>-2</v>
      </c>
      <c r="S16" s="65"/>
    </row>
    <row r="17" spans="1:22" s="6" customFormat="1" ht="33.950000000000003" customHeight="1" x14ac:dyDescent="0.25">
      <c r="A17" s="79">
        <f>Synthese!H85</f>
        <v>8</v>
      </c>
      <c r="B17" s="79">
        <f>Synthese!I85</f>
        <v>8</v>
      </c>
      <c r="C17" s="128">
        <f>Synthese!J85</f>
        <v>8</v>
      </c>
      <c r="D17" s="128">
        <f>Synthese!K85</f>
        <v>8</v>
      </c>
      <c r="E17" s="182" t="s">
        <v>60</v>
      </c>
      <c r="F17" s="183"/>
      <c r="G17" s="183"/>
      <c r="H17" s="193"/>
      <c r="I17" s="78">
        <f>Synthese!L85</f>
        <v>8</v>
      </c>
      <c r="J17" s="78">
        <f>Synthese!M85</f>
        <v>8</v>
      </c>
      <c r="K17" s="129">
        <f>Synthese!N85</f>
        <v>8</v>
      </c>
      <c r="L17" s="129">
        <f>Synthese!O85</f>
        <v>8</v>
      </c>
      <c r="M17" s="333">
        <f>Synthese!P85</f>
        <v>8</v>
      </c>
      <c r="N17" s="334"/>
      <c r="O17" s="335"/>
      <c r="Q17" s="74">
        <f t="shared" si="0"/>
        <v>-2</v>
      </c>
      <c r="R17" s="75">
        <f t="shared" si="0"/>
        <v>-2</v>
      </c>
      <c r="S17" s="65"/>
    </row>
    <row r="18" spans="1:22" s="6" customFormat="1" ht="33.950000000000003" customHeight="1" thickBot="1" x14ac:dyDescent="0.3">
      <c r="A18" s="79">
        <f>Synthese!H86</f>
        <v>8</v>
      </c>
      <c r="B18" s="79">
        <f>Synthese!I86</f>
        <v>8</v>
      </c>
      <c r="C18" s="128">
        <f>Synthese!J86</f>
        <v>8</v>
      </c>
      <c r="D18" s="128">
        <f>Synthese!K86</f>
        <v>8</v>
      </c>
      <c r="E18" s="212" t="s">
        <v>61</v>
      </c>
      <c r="F18" s="331"/>
      <c r="G18" s="331"/>
      <c r="H18" s="332"/>
      <c r="I18" s="78">
        <f>Synthese!L86</f>
        <v>8</v>
      </c>
      <c r="J18" s="78">
        <f>Synthese!M86</f>
        <v>8</v>
      </c>
      <c r="K18" s="129">
        <f>Synthese!N86</f>
        <v>8</v>
      </c>
      <c r="L18" s="129">
        <f>Synthese!O86</f>
        <v>8</v>
      </c>
      <c r="M18" s="333">
        <f>Synthese!P86</f>
        <v>8</v>
      </c>
      <c r="N18" s="334"/>
      <c r="O18" s="335"/>
      <c r="Q18" s="74">
        <f t="shared" si="0"/>
        <v>-2</v>
      </c>
      <c r="R18" s="75">
        <f t="shared" si="0"/>
        <v>-2</v>
      </c>
      <c r="S18" s="65"/>
    </row>
    <row r="19" spans="1:22" s="6" customFormat="1" ht="33.950000000000003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>
        <f>Synthese!T77</f>
        <v>0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Synthese!S77</f>
        <v>Doit Faire ses Preuves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4:4" customFormat="1" x14ac:dyDescent="0.25">
      <c r="D33" s="19"/>
    </row>
    <row r="34" spans="4:4" customFormat="1" x14ac:dyDescent="0.25">
      <c r="D34" s="19"/>
    </row>
    <row r="35" spans="4:4" customFormat="1" x14ac:dyDescent="0.25"/>
    <row r="36" spans="4:4" customFormat="1" x14ac:dyDescent="0.25"/>
    <row r="37" spans="4:4" customFormat="1" x14ac:dyDescent="0.25"/>
    <row r="38" spans="4:4" customFormat="1" x14ac:dyDescent="0.25"/>
    <row r="39" spans="4:4" customFormat="1" x14ac:dyDescent="0.25"/>
    <row r="40" spans="4:4" customFormat="1" x14ac:dyDescent="0.25"/>
    <row r="41" spans="4:4" customFormat="1" x14ac:dyDescent="0.25"/>
    <row r="42" spans="4:4" customFormat="1" x14ac:dyDescent="0.25"/>
    <row r="43" spans="4:4" customFormat="1" x14ac:dyDescent="0.25"/>
    <row r="44" spans="4:4" customFormat="1" x14ac:dyDescent="0.25"/>
    <row r="45" spans="4:4" customFormat="1" x14ac:dyDescent="0.25"/>
    <row r="46" spans="4:4" customFormat="1" x14ac:dyDescent="0.25"/>
    <row r="47" spans="4:4" customFormat="1" x14ac:dyDescent="0.25"/>
    <row r="48" spans="4:4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.19685039370078741" bottom="0" header="0" footer="0"/>
  <pageSetup paperSize="9" orientation="landscape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opLeftCell="A16" zoomScaleNormal="100" workbookViewId="0">
      <selection activeCell="J5" sqref="J5:K5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Synthese!A87</f>
        <v>9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Synthese!C87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Synthese!B87</f>
        <v>109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7" t="s">
        <v>15</v>
      </c>
      <c r="K8" s="45" t="s">
        <v>16</v>
      </c>
      <c r="L8" s="127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Synthese!H87</f>
        <v>9</v>
      </c>
      <c r="B9" s="79">
        <f>Synthese!I87</f>
        <v>9</v>
      </c>
      <c r="C9" s="128">
        <f>Synthese!J87</f>
        <v>9</v>
      </c>
      <c r="D9" s="128">
        <f>Synthese!K87</f>
        <v>8</v>
      </c>
      <c r="E9" s="183" t="s">
        <v>52</v>
      </c>
      <c r="F9" s="183"/>
      <c r="G9" s="183"/>
      <c r="H9" s="193"/>
      <c r="I9" s="78">
        <f>Synthese!L87</f>
        <v>9</v>
      </c>
      <c r="J9" s="78">
        <f>Synthese!M87</f>
        <v>9</v>
      </c>
      <c r="K9" s="129">
        <f>Synthese!N87</f>
        <v>9</v>
      </c>
      <c r="L9" s="129">
        <f>Synthese!O87</f>
        <v>8</v>
      </c>
      <c r="M9" s="333">
        <f>Synthese!P87</f>
        <v>9</v>
      </c>
      <c r="N9" s="334"/>
      <c r="O9" s="335"/>
      <c r="Q9" s="74">
        <f>K9-10</f>
        <v>-1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Synthese!H88</f>
        <v>9</v>
      </c>
      <c r="B10" s="79">
        <f>Synthese!I88</f>
        <v>9</v>
      </c>
      <c r="C10" s="128">
        <f>Synthese!J88</f>
        <v>9</v>
      </c>
      <c r="D10" s="128">
        <f>Synthese!K88</f>
        <v>8</v>
      </c>
      <c r="E10" s="358" t="s">
        <v>53</v>
      </c>
      <c r="F10" s="358"/>
      <c r="G10" s="358"/>
      <c r="H10" s="359"/>
      <c r="I10" s="78">
        <f>Synthese!L88</f>
        <v>9</v>
      </c>
      <c r="J10" s="78">
        <f>Synthese!M88</f>
        <v>9</v>
      </c>
      <c r="K10" s="129">
        <f>Synthese!N88</f>
        <v>9</v>
      </c>
      <c r="L10" s="129">
        <f>Synthese!O88</f>
        <v>8</v>
      </c>
      <c r="M10" s="333">
        <f>Synthese!P88</f>
        <v>9</v>
      </c>
      <c r="N10" s="334"/>
      <c r="O10" s="335"/>
      <c r="Q10" s="74">
        <f t="shared" ref="Q10:R18" si="0">K10-10</f>
        <v>-1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Synthese!H89</f>
        <v>9</v>
      </c>
      <c r="B11" s="79">
        <f>Synthese!I89</f>
        <v>9</v>
      </c>
      <c r="C11" s="128">
        <f>Synthese!J89</f>
        <v>9</v>
      </c>
      <c r="D11" s="128">
        <f>Synthese!K89</f>
        <v>8</v>
      </c>
      <c r="E11" s="182" t="s">
        <v>54</v>
      </c>
      <c r="F11" s="183"/>
      <c r="G11" s="183"/>
      <c r="H11" s="193"/>
      <c r="I11" s="78">
        <f>Synthese!L89</f>
        <v>9</v>
      </c>
      <c r="J11" s="78">
        <f>Synthese!M89</f>
        <v>9</v>
      </c>
      <c r="K11" s="129">
        <f>Synthese!N89</f>
        <v>9</v>
      </c>
      <c r="L11" s="129">
        <f>Synthese!O89</f>
        <v>8</v>
      </c>
      <c r="M11" s="333">
        <f>Synthese!P89</f>
        <v>9</v>
      </c>
      <c r="N11" s="334"/>
      <c r="O11" s="335"/>
      <c r="Q11" s="74">
        <f t="shared" si="0"/>
        <v>-1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Synthese!H90</f>
        <v>9</v>
      </c>
      <c r="B12" s="79">
        <f>Synthese!I90</f>
        <v>9</v>
      </c>
      <c r="C12" s="128">
        <f>Synthese!J90</f>
        <v>9</v>
      </c>
      <c r="D12" s="128">
        <f>Synthese!K90</f>
        <v>8</v>
      </c>
      <c r="E12" s="182" t="s">
        <v>55</v>
      </c>
      <c r="F12" s="183"/>
      <c r="G12" s="183"/>
      <c r="H12" s="193"/>
      <c r="I12" s="78">
        <f>Synthese!L90</f>
        <v>9</v>
      </c>
      <c r="J12" s="78">
        <f>Synthese!M90</f>
        <v>9</v>
      </c>
      <c r="K12" s="129">
        <f>Synthese!N90</f>
        <v>9</v>
      </c>
      <c r="L12" s="129">
        <f>Synthese!O90</f>
        <v>8</v>
      </c>
      <c r="M12" s="333">
        <f>Synthese!P90</f>
        <v>9</v>
      </c>
      <c r="N12" s="334"/>
      <c r="O12" s="335"/>
      <c r="Q12" s="74">
        <f t="shared" si="0"/>
        <v>-1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Synthese!H91</f>
        <v>9</v>
      </c>
      <c r="B13" s="79">
        <f>Synthese!I91</f>
        <v>9</v>
      </c>
      <c r="C13" s="128">
        <f>Synthese!J91</f>
        <v>9</v>
      </c>
      <c r="D13" s="128">
        <f>Synthese!K91</f>
        <v>8</v>
      </c>
      <c r="E13" s="182" t="s">
        <v>56</v>
      </c>
      <c r="F13" s="183"/>
      <c r="G13" s="183"/>
      <c r="H13" s="193"/>
      <c r="I13" s="78">
        <f>Synthese!L91</f>
        <v>9</v>
      </c>
      <c r="J13" s="78">
        <f>Synthese!M91</f>
        <v>9</v>
      </c>
      <c r="K13" s="129">
        <f>Synthese!N91</f>
        <v>9</v>
      </c>
      <c r="L13" s="129">
        <f>Synthese!O91</f>
        <v>8</v>
      </c>
      <c r="M13" s="333">
        <f>Synthese!P91</f>
        <v>9</v>
      </c>
      <c r="N13" s="334"/>
      <c r="O13" s="335"/>
      <c r="Q13" s="74">
        <f t="shared" si="0"/>
        <v>-1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Synthese!H92</f>
        <v>9</v>
      </c>
      <c r="B14" s="79">
        <f>Synthese!I92</f>
        <v>9</v>
      </c>
      <c r="C14" s="128">
        <f>Synthese!J92</f>
        <v>9</v>
      </c>
      <c r="D14" s="128">
        <f>Synthese!K92</f>
        <v>8</v>
      </c>
      <c r="E14" s="182" t="s">
        <v>57</v>
      </c>
      <c r="F14" s="183"/>
      <c r="G14" s="183"/>
      <c r="H14" s="193"/>
      <c r="I14" s="78">
        <f>Synthese!L92</f>
        <v>9</v>
      </c>
      <c r="J14" s="78">
        <f>Synthese!M92</f>
        <v>9</v>
      </c>
      <c r="K14" s="129">
        <f>Synthese!N92</f>
        <v>9</v>
      </c>
      <c r="L14" s="129">
        <f>Synthese!O92</f>
        <v>8</v>
      </c>
      <c r="M14" s="333">
        <f>Synthese!P92</f>
        <v>9</v>
      </c>
      <c r="N14" s="334"/>
      <c r="O14" s="335"/>
      <c r="Q14" s="74">
        <f t="shared" si="0"/>
        <v>-1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Synthese!H93</f>
        <v>9</v>
      </c>
      <c r="B15" s="79">
        <f>Synthese!I93</f>
        <v>9</v>
      </c>
      <c r="C15" s="128">
        <f>Synthese!J93</f>
        <v>9</v>
      </c>
      <c r="D15" s="128">
        <f>Synthese!K93</f>
        <v>8</v>
      </c>
      <c r="E15" s="182" t="s">
        <v>58</v>
      </c>
      <c r="F15" s="183"/>
      <c r="G15" s="183"/>
      <c r="H15" s="193"/>
      <c r="I15" s="78">
        <f>Synthese!L93</f>
        <v>9</v>
      </c>
      <c r="J15" s="78">
        <f>Synthese!M93</f>
        <v>9</v>
      </c>
      <c r="K15" s="129">
        <f>Synthese!N93</f>
        <v>9</v>
      </c>
      <c r="L15" s="129">
        <f>Synthese!O93</f>
        <v>8</v>
      </c>
      <c r="M15" s="333">
        <f>Synthese!P93</f>
        <v>9</v>
      </c>
      <c r="N15" s="334"/>
      <c r="O15" s="335"/>
      <c r="Q15" s="74">
        <f t="shared" si="0"/>
        <v>-1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Synthese!H94</f>
        <v>9</v>
      </c>
      <c r="B16" s="79">
        <f>Synthese!I94</f>
        <v>9</v>
      </c>
      <c r="C16" s="128">
        <f>Synthese!J94</f>
        <v>9</v>
      </c>
      <c r="D16" s="128">
        <f>Synthese!K94</f>
        <v>8</v>
      </c>
      <c r="E16" s="182" t="s">
        <v>59</v>
      </c>
      <c r="F16" s="183"/>
      <c r="G16" s="183"/>
      <c r="H16" s="193"/>
      <c r="I16" s="78">
        <f>Synthese!L94</f>
        <v>9</v>
      </c>
      <c r="J16" s="78">
        <f>Synthese!M94</f>
        <v>9</v>
      </c>
      <c r="K16" s="129">
        <f>Synthese!N94</f>
        <v>9</v>
      </c>
      <c r="L16" s="129">
        <f>Synthese!O94</f>
        <v>8</v>
      </c>
      <c r="M16" s="333">
        <f>Synthese!P94</f>
        <v>9</v>
      </c>
      <c r="N16" s="334"/>
      <c r="O16" s="335"/>
      <c r="Q16" s="74">
        <f t="shared" si="0"/>
        <v>-1</v>
      </c>
      <c r="R16" s="75">
        <f t="shared" si="0"/>
        <v>-2</v>
      </c>
      <c r="S16" s="65"/>
    </row>
    <row r="17" spans="1:22" s="6" customFormat="1" ht="30.75" customHeight="1" x14ac:dyDescent="0.25">
      <c r="A17" s="79">
        <f>Synthese!H95</f>
        <v>9</v>
      </c>
      <c r="B17" s="79">
        <f>Synthese!I95</f>
        <v>9</v>
      </c>
      <c r="C17" s="128">
        <f>Synthese!J95</f>
        <v>9</v>
      </c>
      <c r="D17" s="128">
        <f>Synthese!K95</f>
        <v>8</v>
      </c>
      <c r="E17" s="182" t="s">
        <v>60</v>
      </c>
      <c r="F17" s="183"/>
      <c r="G17" s="183"/>
      <c r="H17" s="193"/>
      <c r="I17" s="78">
        <f>Synthese!L95</f>
        <v>9</v>
      </c>
      <c r="J17" s="78">
        <f>Synthese!M95</f>
        <v>9</v>
      </c>
      <c r="K17" s="129">
        <f>Synthese!N95</f>
        <v>9</v>
      </c>
      <c r="L17" s="129">
        <f>Synthese!O95</f>
        <v>8</v>
      </c>
      <c r="M17" s="333">
        <f>Synthese!P95</f>
        <v>9</v>
      </c>
      <c r="N17" s="334"/>
      <c r="O17" s="335"/>
      <c r="Q17" s="74">
        <f t="shared" si="0"/>
        <v>-1</v>
      </c>
      <c r="R17" s="75">
        <f t="shared" si="0"/>
        <v>-2</v>
      </c>
      <c r="S17" s="65"/>
    </row>
    <row r="18" spans="1:22" s="6" customFormat="1" ht="36" customHeight="1" thickBot="1" x14ac:dyDescent="0.3">
      <c r="A18" s="79">
        <f>Synthese!H96</f>
        <v>9</v>
      </c>
      <c r="B18" s="79">
        <f>Synthese!I96</f>
        <v>9</v>
      </c>
      <c r="C18" s="128">
        <f>Synthese!J96</f>
        <v>9</v>
      </c>
      <c r="D18" s="128">
        <f>Synthese!K96</f>
        <v>8</v>
      </c>
      <c r="E18" s="212" t="s">
        <v>61</v>
      </c>
      <c r="F18" s="331"/>
      <c r="G18" s="331"/>
      <c r="H18" s="332"/>
      <c r="I18" s="78">
        <f>Synthese!L96</f>
        <v>9</v>
      </c>
      <c r="J18" s="78">
        <f>Synthese!M96</f>
        <v>9</v>
      </c>
      <c r="K18" s="129">
        <f>Synthese!N96</f>
        <v>9</v>
      </c>
      <c r="L18" s="129">
        <f>Synthese!O96</f>
        <v>8</v>
      </c>
      <c r="M18" s="333">
        <f>Synthese!P96</f>
        <v>9</v>
      </c>
      <c r="N18" s="334"/>
      <c r="O18" s="335"/>
      <c r="Q18" s="74">
        <f t="shared" si="0"/>
        <v>-1</v>
      </c>
      <c r="R18" s="75">
        <f t="shared" si="0"/>
        <v>-2</v>
      </c>
      <c r="S18" s="65"/>
    </row>
    <row r="19" spans="1:22" s="6" customFormat="1" ht="36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Synthese!T87</f>
        <v>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Synthese!S87</f>
        <v>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4:4" customFormat="1" x14ac:dyDescent="0.25">
      <c r="D33" s="19"/>
    </row>
    <row r="34" spans="4:4" customFormat="1" x14ac:dyDescent="0.25">
      <c r="D34" s="19"/>
    </row>
    <row r="35" spans="4:4" customFormat="1" x14ac:dyDescent="0.25"/>
    <row r="36" spans="4:4" customFormat="1" x14ac:dyDescent="0.25"/>
    <row r="37" spans="4:4" customFormat="1" x14ac:dyDescent="0.25"/>
    <row r="38" spans="4:4" customFormat="1" x14ac:dyDescent="0.25"/>
    <row r="39" spans="4:4" customFormat="1" x14ac:dyDescent="0.25"/>
    <row r="40" spans="4:4" customFormat="1" x14ac:dyDescent="0.25"/>
    <row r="41" spans="4:4" customFormat="1" x14ac:dyDescent="0.25"/>
    <row r="42" spans="4:4" customFormat="1" x14ac:dyDescent="0.25"/>
    <row r="43" spans="4:4" customFormat="1" x14ac:dyDescent="0.25"/>
    <row r="44" spans="4:4" customFormat="1" x14ac:dyDescent="0.25"/>
    <row r="45" spans="4:4" customFormat="1" x14ac:dyDescent="0.25"/>
    <row r="46" spans="4:4" customFormat="1" x14ac:dyDescent="0.25"/>
    <row r="47" spans="4:4" customFormat="1" x14ac:dyDescent="0.25"/>
    <row r="48" spans="4:4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" bottom="0" header="0" footer="0"/>
  <pageSetup paperSize="9" orientation="landscape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opLeftCell="A7" zoomScaleNormal="100" workbookViewId="0">
      <selection activeCell="A26" sqref="A26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Synthese!A97</f>
        <v>10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Synthese!C97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Synthese!B97</f>
        <v>110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7" t="s">
        <v>15</v>
      </c>
      <c r="K8" s="45" t="s">
        <v>16</v>
      </c>
      <c r="L8" s="127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Synthese!H97</f>
        <v>10</v>
      </c>
      <c r="B9" s="79">
        <f>Synthese!I97</f>
        <v>10</v>
      </c>
      <c r="C9" s="128">
        <f>Synthese!J97</f>
        <v>10</v>
      </c>
      <c r="D9" s="128">
        <f>Synthese!K97</f>
        <v>8</v>
      </c>
      <c r="E9" s="183" t="s">
        <v>52</v>
      </c>
      <c r="F9" s="183"/>
      <c r="G9" s="183"/>
      <c r="H9" s="193"/>
      <c r="I9" s="78">
        <f>Synthese!L97</f>
        <v>10</v>
      </c>
      <c r="J9" s="78">
        <f>Synthese!M97</f>
        <v>10</v>
      </c>
      <c r="K9" s="129">
        <f>Synthese!N97</f>
        <v>10</v>
      </c>
      <c r="L9" s="129">
        <f>Synthese!O97</f>
        <v>8</v>
      </c>
      <c r="M9" s="333">
        <f>Synthese!P97</f>
        <v>10</v>
      </c>
      <c r="N9" s="334"/>
      <c r="O9" s="335"/>
      <c r="Q9" s="74">
        <f>K9-10</f>
        <v>0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Synthese!H98</f>
        <v>10</v>
      </c>
      <c r="B10" s="79">
        <f>Synthese!I98</f>
        <v>10</v>
      </c>
      <c r="C10" s="128">
        <f>Synthese!J98</f>
        <v>10</v>
      </c>
      <c r="D10" s="128">
        <f>Synthese!K98</f>
        <v>8</v>
      </c>
      <c r="E10" s="358" t="s">
        <v>53</v>
      </c>
      <c r="F10" s="358"/>
      <c r="G10" s="358"/>
      <c r="H10" s="359"/>
      <c r="I10" s="78">
        <f>Synthese!L98</f>
        <v>10</v>
      </c>
      <c r="J10" s="78">
        <f>Synthese!M98</f>
        <v>10</v>
      </c>
      <c r="K10" s="129">
        <f>Synthese!N98</f>
        <v>10</v>
      </c>
      <c r="L10" s="129">
        <f>Synthese!O98</f>
        <v>8</v>
      </c>
      <c r="M10" s="333">
        <f>Synthese!P98</f>
        <v>10</v>
      </c>
      <c r="N10" s="334"/>
      <c r="O10" s="335"/>
      <c r="Q10" s="74">
        <f t="shared" ref="Q10:R18" si="0">K10-10</f>
        <v>0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Synthese!H99</f>
        <v>10</v>
      </c>
      <c r="B11" s="79">
        <f>Synthese!I99</f>
        <v>10</v>
      </c>
      <c r="C11" s="128">
        <f>Synthese!J99</f>
        <v>10</v>
      </c>
      <c r="D11" s="128">
        <f>Synthese!K99</f>
        <v>8</v>
      </c>
      <c r="E11" s="182" t="s">
        <v>54</v>
      </c>
      <c r="F11" s="183"/>
      <c r="G11" s="183"/>
      <c r="H11" s="193"/>
      <c r="I11" s="78">
        <f>Synthese!L99</f>
        <v>10</v>
      </c>
      <c r="J11" s="78">
        <f>Synthese!M99</f>
        <v>10</v>
      </c>
      <c r="K11" s="129">
        <f>Synthese!N99</f>
        <v>10</v>
      </c>
      <c r="L11" s="129">
        <f>Synthese!O99</f>
        <v>8</v>
      </c>
      <c r="M11" s="333">
        <f>Synthese!P99</f>
        <v>10</v>
      </c>
      <c r="N11" s="334"/>
      <c r="O11" s="335"/>
      <c r="Q11" s="74">
        <f t="shared" si="0"/>
        <v>0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Synthese!H100</f>
        <v>10</v>
      </c>
      <c r="B12" s="79">
        <f>Synthese!I100</f>
        <v>10</v>
      </c>
      <c r="C12" s="128">
        <f>Synthese!J100</f>
        <v>10</v>
      </c>
      <c r="D12" s="128">
        <f>Synthese!K100</f>
        <v>8</v>
      </c>
      <c r="E12" s="182" t="s">
        <v>55</v>
      </c>
      <c r="F12" s="183"/>
      <c r="G12" s="183"/>
      <c r="H12" s="193"/>
      <c r="I12" s="78">
        <f>Synthese!L100</f>
        <v>10</v>
      </c>
      <c r="J12" s="78">
        <f>Synthese!M100</f>
        <v>10</v>
      </c>
      <c r="K12" s="129">
        <f>Synthese!N100</f>
        <v>10</v>
      </c>
      <c r="L12" s="129">
        <f>Synthese!O100</f>
        <v>8</v>
      </c>
      <c r="M12" s="333">
        <f>Synthese!P100</f>
        <v>10</v>
      </c>
      <c r="N12" s="334"/>
      <c r="O12" s="335"/>
      <c r="Q12" s="74">
        <f t="shared" si="0"/>
        <v>0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Synthese!H101</f>
        <v>10</v>
      </c>
      <c r="B13" s="79">
        <f>Synthese!I101</f>
        <v>10</v>
      </c>
      <c r="C13" s="128">
        <f>Synthese!J101</f>
        <v>10</v>
      </c>
      <c r="D13" s="128">
        <f>Synthese!K101</f>
        <v>8</v>
      </c>
      <c r="E13" s="182" t="s">
        <v>56</v>
      </c>
      <c r="F13" s="183"/>
      <c r="G13" s="183"/>
      <c r="H13" s="193"/>
      <c r="I13" s="78">
        <f>Synthese!L101</f>
        <v>10</v>
      </c>
      <c r="J13" s="78">
        <f>Synthese!M101</f>
        <v>10</v>
      </c>
      <c r="K13" s="129">
        <f>Synthese!N101</f>
        <v>10</v>
      </c>
      <c r="L13" s="129">
        <f>Synthese!O101</f>
        <v>8</v>
      </c>
      <c r="M13" s="333">
        <f>Synthese!P101</f>
        <v>10</v>
      </c>
      <c r="N13" s="334"/>
      <c r="O13" s="335"/>
      <c r="Q13" s="74">
        <f t="shared" si="0"/>
        <v>0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Synthese!H102</f>
        <v>10</v>
      </c>
      <c r="B14" s="79">
        <f>Synthese!I102</f>
        <v>10</v>
      </c>
      <c r="C14" s="128">
        <f>Synthese!J102</f>
        <v>10</v>
      </c>
      <c r="D14" s="128">
        <f>Synthese!K102</f>
        <v>8</v>
      </c>
      <c r="E14" s="182" t="s">
        <v>57</v>
      </c>
      <c r="F14" s="183"/>
      <c r="G14" s="183"/>
      <c r="H14" s="193"/>
      <c r="I14" s="78">
        <f>Synthese!L102</f>
        <v>10</v>
      </c>
      <c r="J14" s="78">
        <f>Synthese!M102</f>
        <v>10</v>
      </c>
      <c r="K14" s="129">
        <f>Synthese!N102</f>
        <v>10</v>
      </c>
      <c r="L14" s="129">
        <f>Synthese!O102</f>
        <v>8</v>
      </c>
      <c r="M14" s="333">
        <f>Synthese!P102</f>
        <v>10</v>
      </c>
      <c r="N14" s="334"/>
      <c r="O14" s="335"/>
      <c r="Q14" s="74">
        <f t="shared" si="0"/>
        <v>0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Synthese!H103</f>
        <v>10</v>
      </c>
      <c r="B15" s="79">
        <f>Synthese!I103</f>
        <v>10</v>
      </c>
      <c r="C15" s="128">
        <f>Synthese!J103</f>
        <v>10</v>
      </c>
      <c r="D15" s="128">
        <f>Synthese!K103</f>
        <v>8</v>
      </c>
      <c r="E15" s="182" t="s">
        <v>58</v>
      </c>
      <c r="F15" s="183"/>
      <c r="G15" s="183"/>
      <c r="H15" s="193"/>
      <c r="I15" s="78">
        <f>Synthese!L103</f>
        <v>10</v>
      </c>
      <c r="J15" s="78">
        <f>Synthese!M103</f>
        <v>10</v>
      </c>
      <c r="K15" s="129">
        <f>Synthese!N103</f>
        <v>10</v>
      </c>
      <c r="L15" s="129">
        <f>Synthese!O103</f>
        <v>8</v>
      </c>
      <c r="M15" s="333">
        <f>Synthese!P103</f>
        <v>10</v>
      </c>
      <c r="N15" s="334"/>
      <c r="O15" s="335"/>
      <c r="Q15" s="74">
        <f t="shared" si="0"/>
        <v>0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Synthese!H104</f>
        <v>10</v>
      </c>
      <c r="B16" s="79">
        <f>Synthese!I104</f>
        <v>10</v>
      </c>
      <c r="C16" s="128">
        <f>Synthese!J104</f>
        <v>10</v>
      </c>
      <c r="D16" s="128">
        <f>Synthese!K104</f>
        <v>8</v>
      </c>
      <c r="E16" s="182" t="s">
        <v>59</v>
      </c>
      <c r="F16" s="183"/>
      <c r="G16" s="183"/>
      <c r="H16" s="193"/>
      <c r="I16" s="78">
        <f>Synthese!L104</f>
        <v>10</v>
      </c>
      <c r="J16" s="78">
        <f>Synthese!M104</f>
        <v>10</v>
      </c>
      <c r="K16" s="129">
        <f>Synthese!N104</f>
        <v>10</v>
      </c>
      <c r="L16" s="129">
        <f>Synthese!O104</f>
        <v>8</v>
      </c>
      <c r="M16" s="333">
        <f>Synthese!P104</f>
        <v>10</v>
      </c>
      <c r="N16" s="334"/>
      <c r="O16" s="335"/>
      <c r="Q16" s="74">
        <f t="shared" si="0"/>
        <v>0</v>
      </c>
      <c r="R16" s="75">
        <f t="shared" si="0"/>
        <v>-2</v>
      </c>
      <c r="S16" s="65"/>
    </row>
    <row r="17" spans="1:22" s="6" customFormat="1" ht="30.75" customHeight="1" x14ac:dyDescent="0.25">
      <c r="A17" s="79">
        <f>Synthese!H105</f>
        <v>10</v>
      </c>
      <c r="B17" s="79">
        <f>Synthese!I105</f>
        <v>10</v>
      </c>
      <c r="C17" s="128">
        <f>Synthese!J105</f>
        <v>10</v>
      </c>
      <c r="D17" s="128">
        <f>Synthese!K105</f>
        <v>8</v>
      </c>
      <c r="E17" s="182" t="s">
        <v>60</v>
      </c>
      <c r="F17" s="183"/>
      <c r="G17" s="183"/>
      <c r="H17" s="193"/>
      <c r="I17" s="78">
        <f>Synthese!L105</f>
        <v>10</v>
      </c>
      <c r="J17" s="78">
        <f>Synthese!M105</f>
        <v>10</v>
      </c>
      <c r="K17" s="129">
        <f>Synthese!N105</f>
        <v>10</v>
      </c>
      <c r="L17" s="129">
        <f>Synthese!O105</f>
        <v>8</v>
      </c>
      <c r="M17" s="333">
        <f>Synthese!P105</f>
        <v>10</v>
      </c>
      <c r="N17" s="334"/>
      <c r="O17" s="335"/>
      <c r="Q17" s="74">
        <f t="shared" si="0"/>
        <v>0</v>
      </c>
      <c r="R17" s="75">
        <f t="shared" si="0"/>
        <v>-2</v>
      </c>
      <c r="S17" s="65"/>
    </row>
    <row r="18" spans="1:22" s="6" customFormat="1" ht="36" customHeight="1" thickBot="1" x14ac:dyDescent="0.3">
      <c r="A18" s="79">
        <f>Synthese!H106</f>
        <v>10</v>
      </c>
      <c r="B18" s="79">
        <f>Synthese!I106</f>
        <v>10</v>
      </c>
      <c r="C18" s="128">
        <f>Synthese!J106</f>
        <v>10</v>
      </c>
      <c r="D18" s="128">
        <f>Synthese!K106</f>
        <v>8</v>
      </c>
      <c r="E18" s="212" t="s">
        <v>61</v>
      </c>
      <c r="F18" s="331"/>
      <c r="G18" s="331"/>
      <c r="H18" s="332"/>
      <c r="I18" s="78">
        <f>Synthese!L106</f>
        <v>10</v>
      </c>
      <c r="J18" s="78">
        <f>Synthese!M106</f>
        <v>10</v>
      </c>
      <c r="K18" s="129">
        <f>Synthese!N106</f>
        <v>10</v>
      </c>
      <c r="L18" s="129">
        <f>Synthese!O106</f>
        <v>8</v>
      </c>
      <c r="M18" s="333">
        <f>Synthese!P106</f>
        <v>10</v>
      </c>
      <c r="N18" s="334"/>
      <c r="O18" s="335"/>
      <c r="Q18" s="74">
        <f t="shared" si="0"/>
        <v>0</v>
      </c>
      <c r="R18" s="75">
        <f t="shared" si="0"/>
        <v>-2</v>
      </c>
      <c r="S18" s="65"/>
    </row>
    <row r="19" spans="1:22" s="6" customFormat="1" ht="36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Synthese!T97</f>
        <v>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Synthese!S97</f>
        <v>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3:11" x14ac:dyDescent="0.25">
      <c r="C33"/>
      <c r="K33"/>
    </row>
    <row r="34" spans="3:11" x14ac:dyDescent="0.25">
      <c r="C34"/>
      <c r="K34"/>
    </row>
    <row r="35" spans="3:11" x14ac:dyDescent="0.25">
      <c r="C35"/>
      <c r="D35"/>
      <c r="K35"/>
    </row>
    <row r="36" spans="3:11" x14ac:dyDescent="0.25">
      <c r="C36"/>
      <c r="D36"/>
      <c r="K36"/>
    </row>
    <row r="37" spans="3:11" x14ac:dyDescent="0.25">
      <c r="C37"/>
      <c r="D37"/>
      <c r="K37"/>
    </row>
    <row r="38" spans="3:11" x14ac:dyDescent="0.25">
      <c r="C38"/>
      <c r="D38"/>
      <c r="K38"/>
    </row>
    <row r="39" spans="3:11" x14ac:dyDescent="0.25">
      <c r="C39"/>
      <c r="D39"/>
      <c r="K39"/>
    </row>
    <row r="40" spans="3:11" x14ac:dyDescent="0.25">
      <c r="C40"/>
      <c r="D40"/>
      <c r="K40"/>
    </row>
    <row r="41" spans="3:11" x14ac:dyDescent="0.25">
      <c r="C41"/>
      <c r="D41"/>
      <c r="K41"/>
    </row>
    <row r="42" spans="3:11" x14ac:dyDescent="0.25">
      <c r="C42"/>
      <c r="D42"/>
      <c r="K42"/>
    </row>
    <row r="43" spans="3:11" x14ac:dyDescent="0.25">
      <c r="C43"/>
      <c r="D43"/>
      <c r="K43"/>
    </row>
    <row r="44" spans="3:11" x14ac:dyDescent="0.25">
      <c r="C44"/>
      <c r="D44"/>
      <c r="K44"/>
    </row>
    <row r="45" spans="3:11" x14ac:dyDescent="0.25">
      <c r="C45"/>
      <c r="D45"/>
      <c r="K45"/>
    </row>
    <row r="46" spans="3:11" x14ac:dyDescent="0.25">
      <c r="C46"/>
      <c r="D46"/>
      <c r="K46"/>
    </row>
    <row r="47" spans="3:11" x14ac:dyDescent="0.25">
      <c r="C47"/>
      <c r="D47"/>
      <c r="K47"/>
    </row>
    <row r="48" spans="3:11" x14ac:dyDescent="0.25">
      <c r="C48"/>
      <c r="D48"/>
      <c r="K48"/>
    </row>
    <row r="49" spans="3:11" x14ac:dyDescent="0.25">
      <c r="C49"/>
      <c r="D49"/>
      <c r="K49"/>
    </row>
    <row r="50" spans="3:11" x14ac:dyDescent="0.25">
      <c r="C50"/>
      <c r="D50"/>
      <c r="K50"/>
    </row>
    <row r="51" spans="3:11" x14ac:dyDescent="0.25">
      <c r="C51"/>
      <c r="D51"/>
      <c r="K51"/>
    </row>
    <row r="52" spans="3:11" x14ac:dyDescent="0.25">
      <c r="C52"/>
      <c r="D52"/>
      <c r="K52"/>
    </row>
    <row r="53" spans="3:11" x14ac:dyDescent="0.25">
      <c r="C53"/>
      <c r="D53"/>
      <c r="K53"/>
    </row>
    <row r="54" spans="3:11" x14ac:dyDescent="0.25">
      <c r="C54"/>
      <c r="D54"/>
      <c r="K54"/>
    </row>
    <row r="55" spans="3:11" x14ac:dyDescent="0.25">
      <c r="C55"/>
      <c r="D55"/>
      <c r="K55"/>
    </row>
    <row r="56" spans="3:11" x14ac:dyDescent="0.25">
      <c r="C56"/>
      <c r="D56"/>
      <c r="K56"/>
    </row>
    <row r="57" spans="3:11" x14ac:dyDescent="0.25">
      <c r="C57"/>
      <c r="D57"/>
      <c r="K57"/>
    </row>
    <row r="58" spans="3:11" x14ac:dyDescent="0.25">
      <c r="C58"/>
      <c r="D58"/>
      <c r="K58"/>
    </row>
    <row r="59" spans="3:11" x14ac:dyDescent="0.25">
      <c r="C59"/>
      <c r="D59"/>
      <c r="K59"/>
    </row>
    <row r="60" spans="3:11" x14ac:dyDescent="0.25">
      <c r="C60"/>
      <c r="D60"/>
      <c r="K60"/>
    </row>
    <row r="61" spans="3:11" x14ac:dyDescent="0.25">
      <c r="C61"/>
      <c r="D61"/>
      <c r="K61"/>
    </row>
    <row r="62" spans="3:11" x14ac:dyDescent="0.25">
      <c r="C62"/>
      <c r="D62"/>
      <c r="K62"/>
    </row>
    <row r="63" spans="3:11" x14ac:dyDescent="0.25">
      <c r="C63"/>
      <c r="D63"/>
      <c r="K63"/>
    </row>
    <row r="64" spans="3:11" x14ac:dyDescent="0.25">
      <c r="C64"/>
      <c r="D64"/>
      <c r="K64"/>
    </row>
    <row r="65" spans="3:11" x14ac:dyDescent="0.25">
      <c r="C65"/>
      <c r="D65"/>
      <c r="K65"/>
    </row>
    <row r="66" spans="3:11" x14ac:dyDescent="0.25">
      <c r="C66"/>
      <c r="D66"/>
      <c r="K66"/>
    </row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" bottom="0" header="0" footer="0"/>
  <pageSetup paperSize="9" orientation="landscape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opLeftCell="A7" zoomScale="70" zoomScaleNormal="70" workbookViewId="0">
      <selection activeCell="A26" sqref="A26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Synthese!A107</f>
        <v>11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Synthese!C107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Synthese!B107</f>
        <v>111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7" t="s">
        <v>15</v>
      </c>
      <c r="K8" s="45" t="s">
        <v>16</v>
      </c>
      <c r="L8" s="127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Synthese!H107</f>
        <v>11</v>
      </c>
      <c r="B9" s="79">
        <f>Synthese!I107</f>
        <v>11</v>
      </c>
      <c r="C9" s="128">
        <f>Synthese!J107</f>
        <v>11</v>
      </c>
      <c r="D9" s="128">
        <f>Synthese!K107</f>
        <v>8</v>
      </c>
      <c r="E9" s="183" t="s">
        <v>52</v>
      </c>
      <c r="F9" s="183"/>
      <c r="G9" s="183"/>
      <c r="H9" s="193"/>
      <c r="I9" s="78">
        <f>Synthese!L107</f>
        <v>11</v>
      </c>
      <c r="J9" s="78">
        <f>Synthese!M107</f>
        <v>11</v>
      </c>
      <c r="K9" s="129">
        <f>Synthese!N107</f>
        <v>11</v>
      </c>
      <c r="L9" s="129">
        <f>Synthese!O107</f>
        <v>8</v>
      </c>
      <c r="M9" s="333">
        <f>Synthese!P107</f>
        <v>11</v>
      </c>
      <c r="N9" s="334"/>
      <c r="O9" s="335"/>
      <c r="Q9" s="74">
        <f>K9-10</f>
        <v>1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Synthese!H108</f>
        <v>11</v>
      </c>
      <c r="B10" s="79">
        <f>Synthese!I108</f>
        <v>11</v>
      </c>
      <c r="C10" s="128">
        <f>Synthese!J108</f>
        <v>11</v>
      </c>
      <c r="D10" s="128">
        <f>Synthese!K108</f>
        <v>8</v>
      </c>
      <c r="E10" s="358" t="s">
        <v>53</v>
      </c>
      <c r="F10" s="358"/>
      <c r="G10" s="358"/>
      <c r="H10" s="359"/>
      <c r="I10" s="78">
        <f>Synthese!L108</f>
        <v>11</v>
      </c>
      <c r="J10" s="78">
        <f>Synthese!M108</f>
        <v>11</v>
      </c>
      <c r="K10" s="129">
        <f>Synthese!N108</f>
        <v>11</v>
      </c>
      <c r="L10" s="129">
        <f>Synthese!O108</f>
        <v>8</v>
      </c>
      <c r="M10" s="333">
        <f>Synthese!P108</f>
        <v>11</v>
      </c>
      <c r="N10" s="334"/>
      <c r="O10" s="335"/>
      <c r="Q10" s="74">
        <f t="shared" ref="Q10:R18" si="0">K10-10</f>
        <v>1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Synthese!H109</f>
        <v>11</v>
      </c>
      <c r="B11" s="79">
        <f>Synthese!I109</f>
        <v>11</v>
      </c>
      <c r="C11" s="128">
        <f>Synthese!J109</f>
        <v>11</v>
      </c>
      <c r="D11" s="128">
        <f>Synthese!K109</f>
        <v>8</v>
      </c>
      <c r="E11" s="182" t="s">
        <v>54</v>
      </c>
      <c r="F11" s="183"/>
      <c r="G11" s="183"/>
      <c r="H11" s="193"/>
      <c r="I11" s="78">
        <f>Synthese!L109</f>
        <v>11</v>
      </c>
      <c r="J11" s="78">
        <f>Synthese!M109</f>
        <v>11</v>
      </c>
      <c r="K11" s="129">
        <f>Synthese!N109</f>
        <v>11</v>
      </c>
      <c r="L11" s="129">
        <f>Synthese!O109</f>
        <v>8</v>
      </c>
      <c r="M11" s="333">
        <f>Synthese!P109</f>
        <v>11</v>
      </c>
      <c r="N11" s="334"/>
      <c r="O11" s="335"/>
      <c r="Q11" s="74">
        <f t="shared" si="0"/>
        <v>1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Synthese!H110</f>
        <v>11</v>
      </c>
      <c r="B12" s="79">
        <f>Synthese!I110</f>
        <v>11</v>
      </c>
      <c r="C12" s="128">
        <f>Synthese!J110</f>
        <v>11</v>
      </c>
      <c r="D12" s="128">
        <f>Synthese!K110</f>
        <v>8</v>
      </c>
      <c r="E12" s="182" t="s">
        <v>55</v>
      </c>
      <c r="F12" s="183"/>
      <c r="G12" s="183"/>
      <c r="H12" s="193"/>
      <c r="I12" s="78">
        <f>Synthese!L110</f>
        <v>11</v>
      </c>
      <c r="J12" s="78">
        <f>Synthese!M110</f>
        <v>11</v>
      </c>
      <c r="K12" s="129">
        <f>Synthese!N110</f>
        <v>11</v>
      </c>
      <c r="L12" s="129">
        <f>Synthese!O110</f>
        <v>8</v>
      </c>
      <c r="M12" s="333">
        <f>Synthese!P110</f>
        <v>11</v>
      </c>
      <c r="N12" s="334"/>
      <c r="O12" s="335"/>
      <c r="Q12" s="74">
        <f t="shared" si="0"/>
        <v>1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Synthese!H111</f>
        <v>11</v>
      </c>
      <c r="B13" s="79">
        <f>Synthese!I111</f>
        <v>11</v>
      </c>
      <c r="C13" s="128">
        <f>Synthese!J111</f>
        <v>11</v>
      </c>
      <c r="D13" s="128">
        <f>Synthese!K111</f>
        <v>8</v>
      </c>
      <c r="E13" s="182" t="s">
        <v>56</v>
      </c>
      <c r="F13" s="183"/>
      <c r="G13" s="183"/>
      <c r="H13" s="193"/>
      <c r="I13" s="78">
        <f>Synthese!L111</f>
        <v>11</v>
      </c>
      <c r="J13" s="78">
        <f>Synthese!M111</f>
        <v>11</v>
      </c>
      <c r="K13" s="129">
        <f>Synthese!N111</f>
        <v>11</v>
      </c>
      <c r="L13" s="129">
        <f>Synthese!O111</f>
        <v>8</v>
      </c>
      <c r="M13" s="333">
        <f>Synthese!P111</f>
        <v>11</v>
      </c>
      <c r="N13" s="334"/>
      <c r="O13" s="335"/>
      <c r="Q13" s="74">
        <f t="shared" si="0"/>
        <v>1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Synthese!H112</f>
        <v>11</v>
      </c>
      <c r="B14" s="79">
        <f>Synthese!I112</f>
        <v>11</v>
      </c>
      <c r="C14" s="128">
        <f>Synthese!J112</f>
        <v>11</v>
      </c>
      <c r="D14" s="128">
        <f>Synthese!K112</f>
        <v>8</v>
      </c>
      <c r="E14" s="182" t="s">
        <v>57</v>
      </c>
      <c r="F14" s="183"/>
      <c r="G14" s="183"/>
      <c r="H14" s="193"/>
      <c r="I14" s="78">
        <f>Synthese!L112</f>
        <v>11</v>
      </c>
      <c r="J14" s="78">
        <f>Synthese!M112</f>
        <v>11</v>
      </c>
      <c r="K14" s="129">
        <f>Synthese!N112</f>
        <v>11</v>
      </c>
      <c r="L14" s="129">
        <f>Synthese!O112</f>
        <v>8</v>
      </c>
      <c r="M14" s="333">
        <f>Synthese!P112</f>
        <v>11</v>
      </c>
      <c r="N14" s="334"/>
      <c r="O14" s="335"/>
      <c r="Q14" s="74">
        <f t="shared" si="0"/>
        <v>1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Synthese!H113</f>
        <v>11</v>
      </c>
      <c r="B15" s="79">
        <f>Synthese!I113</f>
        <v>11</v>
      </c>
      <c r="C15" s="128">
        <f>Synthese!J113</f>
        <v>11</v>
      </c>
      <c r="D15" s="128">
        <f>Synthese!K113</f>
        <v>8</v>
      </c>
      <c r="E15" s="182" t="s">
        <v>58</v>
      </c>
      <c r="F15" s="183"/>
      <c r="G15" s="183"/>
      <c r="H15" s="193"/>
      <c r="I15" s="78">
        <f>Synthese!L113</f>
        <v>11</v>
      </c>
      <c r="J15" s="78">
        <f>Synthese!M113</f>
        <v>11</v>
      </c>
      <c r="K15" s="129">
        <f>Synthese!N113</f>
        <v>11</v>
      </c>
      <c r="L15" s="129">
        <f>Synthese!O113</f>
        <v>8</v>
      </c>
      <c r="M15" s="333">
        <f>Synthese!P113</f>
        <v>11</v>
      </c>
      <c r="N15" s="334"/>
      <c r="O15" s="335"/>
      <c r="Q15" s="74">
        <f t="shared" si="0"/>
        <v>1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Synthese!H114</f>
        <v>11</v>
      </c>
      <c r="B16" s="79">
        <f>Synthese!I114</f>
        <v>11</v>
      </c>
      <c r="C16" s="128">
        <f>Synthese!J114</f>
        <v>11</v>
      </c>
      <c r="D16" s="128">
        <f>Synthese!K114</f>
        <v>8</v>
      </c>
      <c r="E16" s="182" t="s">
        <v>59</v>
      </c>
      <c r="F16" s="183"/>
      <c r="G16" s="183"/>
      <c r="H16" s="193"/>
      <c r="I16" s="78">
        <f>Synthese!L114</f>
        <v>11</v>
      </c>
      <c r="J16" s="78">
        <f>Synthese!M114</f>
        <v>11</v>
      </c>
      <c r="K16" s="129">
        <f>Synthese!N114</f>
        <v>11</v>
      </c>
      <c r="L16" s="129">
        <f>Synthese!O114</f>
        <v>8</v>
      </c>
      <c r="M16" s="333">
        <f>Synthese!P114</f>
        <v>11</v>
      </c>
      <c r="N16" s="334"/>
      <c r="O16" s="335"/>
      <c r="Q16" s="74">
        <f t="shared" si="0"/>
        <v>1</v>
      </c>
      <c r="R16" s="75">
        <f t="shared" si="0"/>
        <v>-2</v>
      </c>
      <c r="S16" s="65"/>
    </row>
    <row r="17" spans="1:22" s="6" customFormat="1" ht="30.75" customHeight="1" x14ac:dyDescent="0.25">
      <c r="A17" s="79">
        <f>Synthese!H115</f>
        <v>11</v>
      </c>
      <c r="B17" s="79">
        <f>Synthese!I115</f>
        <v>11</v>
      </c>
      <c r="C17" s="128">
        <f>Synthese!J115</f>
        <v>11</v>
      </c>
      <c r="D17" s="128">
        <f>Synthese!K115</f>
        <v>8</v>
      </c>
      <c r="E17" s="182" t="s">
        <v>60</v>
      </c>
      <c r="F17" s="183"/>
      <c r="G17" s="183"/>
      <c r="H17" s="193"/>
      <c r="I17" s="78">
        <f>Synthese!L115</f>
        <v>11</v>
      </c>
      <c r="J17" s="78">
        <f>Synthese!M115</f>
        <v>11</v>
      </c>
      <c r="K17" s="129">
        <f>Synthese!N115</f>
        <v>11</v>
      </c>
      <c r="L17" s="129">
        <f>Synthese!O115</f>
        <v>8</v>
      </c>
      <c r="M17" s="333">
        <f>Synthese!P115</f>
        <v>11</v>
      </c>
      <c r="N17" s="334"/>
      <c r="O17" s="335"/>
      <c r="Q17" s="74">
        <f t="shared" si="0"/>
        <v>1</v>
      </c>
      <c r="R17" s="75">
        <f t="shared" si="0"/>
        <v>-2</v>
      </c>
      <c r="S17" s="65"/>
    </row>
    <row r="18" spans="1:22" s="6" customFormat="1" ht="36" customHeight="1" thickBot="1" x14ac:dyDescent="0.3">
      <c r="A18" s="79">
        <f>Synthese!H116</f>
        <v>11</v>
      </c>
      <c r="B18" s="79">
        <f>Synthese!I116</f>
        <v>11</v>
      </c>
      <c r="C18" s="128">
        <f>Synthese!J116</f>
        <v>11</v>
      </c>
      <c r="D18" s="128">
        <f>Synthese!K116</f>
        <v>8</v>
      </c>
      <c r="E18" s="212" t="s">
        <v>61</v>
      </c>
      <c r="F18" s="331"/>
      <c r="G18" s="331"/>
      <c r="H18" s="332"/>
      <c r="I18" s="78">
        <f>Synthese!L116</f>
        <v>11</v>
      </c>
      <c r="J18" s="78">
        <f>Synthese!M116</f>
        <v>11</v>
      </c>
      <c r="K18" s="129">
        <f>Synthese!N116</f>
        <v>11</v>
      </c>
      <c r="L18" s="129">
        <f>Synthese!O116</f>
        <v>8</v>
      </c>
      <c r="M18" s="333">
        <f>Synthese!P116</f>
        <v>11</v>
      </c>
      <c r="N18" s="334"/>
      <c r="O18" s="335"/>
      <c r="Q18" s="74">
        <f t="shared" si="0"/>
        <v>1</v>
      </c>
      <c r="R18" s="75">
        <f t="shared" si="0"/>
        <v>-2</v>
      </c>
      <c r="S18" s="65"/>
    </row>
    <row r="19" spans="1:22" s="6" customFormat="1" ht="36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Synthese!T107</f>
        <v>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Synthese!S107</f>
        <v>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3:11" x14ac:dyDescent="0.25">
      <c r="C33"/>
      <c r="K33"/>
    </row>
    <row r="34" spans="3:11" x14ac:dyDescent="0.25">
      <c r="C34"/>
      <c r="K34"/>
    </row>
    <row r="35" spans="3:11" x14ac:dyDescent="0.25">
      <c r="C35"/>
      <c r="D35"/>
      <c r="K35"/>
    </row>
    <row r="36" spans="3:11" x14ac:dyDescent="0.25">
      <c r="C36"/>
      <c r="D36"/>
      <c r="K36"/>
    </row>
    <row r="37" spans="3:11" x14ac:dyDescent="0.25">
      <c r="C37"/>
      <c r="D37"/>
      <c r="K37"/>
    </row>
    <row r="38" spans="3:11" x14ac:dyDescent="0.25">
      <c r="C38"/>
      <c r="D38"/>
      <c r="K38"/>
    </row>
    <row r="39" spans="3:11" x14ac:dyDescent="0.25">
      <c r="C39"/>
      <c r="D39"/>
      <c r="K39"/>
    </row>
    <row r="40" spans="3:11" x14ac:dyDescent="0.25">
      <c r="C40"/>
      <c r="D40"/>
      <c r="K40"/>
    </row>
    <row r="41" spans="3:11" x14ac:dyDescent="0.25">
      <c r="C41"/>
      <c r="D41"/>
      <c r="K41"/>
    </row>
    <row r="42" spans="3:11" x14ac:dyDescent="0.25">
      <c r="C42"/>
      <c r="D42"/>
      <c r="K42"/>
    </row>
    <row r="43" spans="3:11" x14ac:dyDescent="0.25">
      <c r="C43"/>
      <c r="D43"/>
      <c r="K43"/>
    </row>
    <row r="44" spans="3:11" x14ac:dyDescent="0.25">
      <c r="C44"/>
      <c r="D44"/>
      <c r="K44"/>
    </row>
    <row r="45" spans="3:11" x14ac:dyDescent="0.25">
      <c r="C45"/>
      <c r="D45"/>
      <c r="K45"/>
    </row>
    <row r="46" spans="3:11" x14ac:dyDescent="0.25">
      <c r="C46"/>
      <c r="D46"/>
      <c r="K46"/>
    </row>
    <row r="47" spans="3:11" x14ac:dyDescent="0.25">
      <c r="C47"/>
      <c r="D47"/>
      <c r="K47"/>
    </row>
    <row r="48" spans="3:11" x14ac:dyDescent="0.25">
      <c r="C48"/>
      <c r="D48"/>
      <c r="K48"/>
    </row>
    <row r="49" spans="3:11" x14ac:dyDescent="0.25">
      <c r="C49"/>
      <c r="D49"/>
      <c r="K49"/>
    </row>
    <row r="50" spans="3:11" x14ac:dyDescent="0.25">
      <c r="C50"/>
      <c r="D50"/>
      <c r="K50"/>
    </row>
    <row r="51" spans="3:11" x14ac:dyDescent="0.25">
      <c r="C51"/>
      <c r="D51"/>
      <c r="K51"/>
    </row>
    <row r="52" spans="3:11" x14ac:dyDescent="0.25">
      <c r="C52"/>
      <c r="D52"/>
      <c r="K52"/>
    </row>
    <row r="53" spans="3:11" x14ac:dyDescent="0.25">
      <c r="C53"/>
      <c r="D53"/>
      <c r="K53"/>
    </row>
    <row r="54" spans="3:11" x14ac:dyDescent="0.25">
      <c r="C54"/>
      <c r="D54"/>
      <c r="K54"/>
    </row>
    <row r="55" spans="3:11" x14ac:dyDescent="0.25">
      <c r="C55"/>
      <c r="D55"/>
      <c r="K55"/>
    </row>
    <row r="56" spans="3:11" x14ac:dyDescent="0.25">
      <c r="C56"/>
      <c r="D56"/>
      <c r="K56"/>
    </row>
    <row r="57" spans="3:11" x14ac:dyDescent="0.25">
      <c r="C57"/>
      <c r="D57"/>
      <c r="K57"/>
    </row>
    <row r="58" spans="3:11" x14ac:dyDescent="0.25">
      <c r="C58"/>
      <c r="D58"/>
      <c r="K58"/>
    </row>
    <row r="59" spans="3:11" x14ac:dyDescent="0.25">
      <c r="C59"/>
      <c r="D59"/>
      <c r="K59"/>
    </row>
    <row r="60" spans="3:11" x14ac:dyDescent="0.25">
      <c r="C60"/>
      <c r="D60"/>
      <c r="K60"/>
    </row>
    <row r="61" spans="3:11" x14ac:dyDescent="0.25">
      <c r="C61"/>
      <c r="D61"/>
      <c r="K61"/>
    </row>
    <row r="62" spans="3:11" x14ac:dyDescent="0.25">
      <c r="C62"/>
      <c r="D62"/>
      <c r="K62"/>
    </row>
    <row r="63" spans="3:11" x14ac:dyDescent="0.25">
      <c r="C63"/>
      <c r="D63"/>
      <c r="K63"/>
    </row>
    <row r="64" spans="3:11" x14ac:dyDescent="0.25">
      <c r="C64"/>
      <c r="D64"/>
      <c r="K64"/>
    </row>
    <row r="65" spans="3:11" x14ac:dyDescent="0.25">
      <c r="C65"/>
      <c r="D65"/>
      <c r="K65"/>
    </row>
    <row r="66" spans="3:11" x14ac:dyDescent="0.25">
      <c r="C66"/>
      <c r="D66"/>
      <c r="K66"/>
    </row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" bottom="0" header="0" footer="0"/>
  <pageSetup paperSize="9" orientation="landscape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Normal="100" workbookViewId="0">
      <selection activeCell="M9" sqref="M9:O18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Synthese!A117</f>
        <v>12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Synthese!C117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Synthese!B117</f>
        <v>112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7" t="s">
        <v>15</v>
      </c>
      <c r="K8" s="45" t="s">
        <v>16</v>
      </c>
      <c r="L8" s="127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Synthese!H117</f>
        <v>12</v>
      </c>
      <c r="B9" s="79">
        <f>Synthese!I117</f>
        <v>12</v>
      </c>
      <c r="C9" s="128">
        <f>Synthese!J117</f>
        <v>12</v>
      </c>
      <c r="D9" s="128">
        <f>Synthese!K117</f>
        <v>8</v>
      </c>
      <c r="E9" s="183" t="s">
        <v>52</v>
      </c>
      <c r="F9" s="183"/>
      <c r="G9" s="183"/>
      <c r="H9" s="193"/>
      <c r="I9" s="78">
        <f>Synthese!L117</f>
        <v>12</v>
      </c>
      <c r="J9" s="78">
        <f>Synthese!M117</f>
        <v>12</v>
      </c>
      <c r="K9" s="129">
        <f>Synthese!N117</f>
        <v>12</v>
      </c>
      <c r="L9" s="129">
        <f>Synthese!O117</f>
        <v>8</v>
      </c>
      <c r="M9" s="333">
        <f>Synthese!P117</f>
        <v>12</v>
      </c>
      <c r="N9" s="334"/>
      <c r="O9" s="335"/>
      <c r="Q9" s="74">
        <f>K9-10</f>
        <v>2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Synthese!H118</f>
        <v>12</v>
      </c>
      <c r="B10" s="79">
        <f>Synthese!I118</f>
        <v>12</v>
      </c>
      <c r="C10" s="128">
        <f>Synthese!J118</f>
        <v>12</v>
      </c>
      <c r="D10" s="128">
        <f>Synthese!K118</f>
        <v>8</v>
      </c>
      <c r="E10" s="358" t="s">
        <v>53</v>
      </c>
      <c r="F10" s="358"/>
      <c r="G10" s="358"/>
      <c r="H10" s="359"/>
      <c r="I10" s="78">
        <f>Synthese!L118</f>
        <v>12</v>
      </c>
      <c r="J10" s="78">
        <f>Synthese!M118</f>
        <v>12</v>
      </c>
      <c r="K10" s="129">
        <f>Synthese!N118</f>
        <v>12</v>
      </c>
      <c r="L10" s="129">
        <f>Synthese!O118</f>
        <v>8</v>
      </c>
      <c r="M10" s="333">
        <f>Synthese!P118</f>
        <v>12</v>
      </c>
      <c r="N10" s="334"/>
      <c r="O10" s="335"/>
      <c r="Q10" s="74">
        <f t="shared" ref="Q10:R18" si="0">K10-10</f>
        <v>2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Synthese!H119</f>
        <v>12</v>
      </c>
      <c r="B11" s="79">
        <f>Synthese!I119</f>
        <v>12</v>
      </c>
      <c r="C11" s="128">
        <f>Synthese!J119</f>
        <v>12</v>
      </c>
      <c r="D11" s="128">
        <f>Synthese!K119</f>
        <v>8</v>
      </c>
      <c r="E11" s="182" t="s">
        <v>54</v>
      </c>
      <c r="F11" s="183"/>
      <c r="G11" s="183"/>
      <c r="H11" s="193"/>
      <c r="I11" s="78">
        <f>Synthese!L119</f>
        <v>12</v>
      </c>
      <c r="J11" s="78">
        <f>Synthese!M119</f>
        <v>12</v>
      </c>
      <c r="K11" s="129">
        <f>Synthese!N119</f>
        <v>12</v>
      </c>
      <c r="L11" s="129">
        <f>Synthese!O119</f>
        <v>8</v>
      </c>
      <c r="M11" s="333">
        <f>Synthese!P119</f>
        <v>12</v>
      </c>
      <c r="N11" s="334"/>
      <c r="O11" s="335"/>
      <c r="Q11" s="74">
        <f t="shared" si="0"/>
        <v>2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Synthese!H120</f>
        <v>12</v>
      </c>
      <c r="B12" s="79">
        <f>Synthese!I120</f>
        <v>12</v>
      </c>
      <c r="C12" s="128">
        <f>Synthese!J120</f>
        <v>12</v>
      </c>
      <c r="D12" s="128">
        <f>Synthese!K120</f>
        <v>8</v>
      </c>
      <c r="E12" s="182" t="s">
        <v>55</v>
      </c>
      <c r="F12" s="183"/>
      <c r="G12" s="183"/>
      <c r="H12" s="193"/>
      <c r="I12" s="78">
        <f>Synthese!L120</f>
        <v>12</v>
      </c>
      <c r="J12" s="78">
        <f>Synthese!M120</f>
        <v>12</v>
      </c>
      <c r="K12" s="129">
        <f>Synthese!N120</f>
        <v>12</v>
      </c>
      <c r="L12" s="129">
        <f>Synthese!O120</f>
        <v>8</v>
      </c>
      <c r="M12" s="333">
        <f>Synthese!P120</f>
        <v>12</v>
      </c>
      <c r="N12" s="334"/>
      <c r="O12" s="335"/>
      <c r="Q12" s="74">
        <f t="shared" si="0"/>
        <v>2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Synthese!H121</f>
        <v>12</v>
      </c>
      <c r="B13" s="79">
        <f>Synthese!I121</f>
        <v>12</v>
      </c>
      <c r="C13" s="128">
        <f>Synthese!J121</f>
        <v>12</v>
      </c>
      <c r="D13" s="128">
        <f>Synthese!K121</f>
        <v>8</v>
      </c>
      <c r="E13" s="182" t="s">
        <v>56</v>
      </c>
      <c r="F13" s="183"/>
      <c r="G13" s="183"/>
      <c r="H13" s="193"/>
      <c r="I13" s="78">
        <f>Synthese!L121</f>
        <v>12</v>
      </c>
      <c r="J13" s="78">
        <f>Synthese!M121</f>
        <v>12</v>
      </c>
      <c r="K13" s="129">
        <f>Synthese!N121</f>
        <v>12</v>
      </c>
      <c r="L13" s="129">
        <f>Synthese!O121</f>
        <v>8</v>
      </c>
      <c r="M13" s="333">
        <f>Synthese!P121</f>
        <v>12</v>
      </c>
      <c r="N13" s="334"/>
      <c r="O13" s="335"/>
      <c r="Q13" s="74">
        <f t="shared" si="0"/>
        <v>2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Synthese!H122</f>
        <v>12</v>
      </c>
      <c r="B14" s="79">
        <f>Synthese!I122</f>
        <v>12</v>
      </c>
      <c r="C14" s="128">
        <f>Synthese!J122</f>
        <v>12</v>
      </c>
      <c r="D14" s="128">
        <f>Synthese!K122</f>
        <v>8</v>
      </c>
      <c r="E14" s="182" t="s">
        <v>57</v>
      </c>
      <c r="F14" s="183"/>
      <c r="G14" s="183"/>
      <c r="H14" s="193"/>
      <c r="I14" s="78">
        <f>Synthese!L122</f>
        <v>12</v>
      </c>
      <c r="J14" s="78">
        <f>Synthese!M122</f>
        <v>12</v>
      </c>
      <c r="K14" s="129">
        <f>Synthese!N122</f>
        <v>12</v>
      </c>
      <c r="L14" s="129">
        <f>Synthese!O122</f>
        <v>8</v>
      </c>
      <c r="M14" s="333">
        <f>Synthese!P122</f>
        <v>12</v>
      </c>
      <c r="N14" s="334"/>
      <c r="O14" s="335"/>
      <c r="Q14" s="74">
        <f t="shared" si="0"/>
        <v>2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Synthese!H123</f>
        <v>12</v>
      </c>
      <c r="B15" s="79">
        <f>Synthese!I123</f>
        <v>12</v>
      </c>
      <c r="C15" s="128">
        <f>Synthese!J123</f>
        <v>12</v>
      </c>
      <c r="D15" s="128">
        <f>Synthese!K123</f>
        <v>8</v>
      </c>
      <c r="E15" s="182" t="s">
        <v>58</v>
      </c>
      <c r="F15" s="183"/>
      <c r="G15" s="183"/>
      <c r="H15" s="193"/>
      <c r="I15" s="78">
        <f>Synthese!L123</f>
        <v>12</v>
      </c>
      <c r="J15" s="78">
        <f>Synthese!M123</f>
        <v>12</v>
      </c>
      <c r="K15" s="129">
        <f>Synthese!N123</f>
        <v>12</v>
      </c>
      <c r="L15" s="129">
        <f>Synthese!O123</f>
        <v>8</v>
      </c>
      <c r="M15" s="333">
        <f>Synthese!P123</f>
        <v>12</v>
      </c>
      <c r="N15" s="334"/>
      <c r="O15" s="335"/>
      <c r="Q15" s="74">
        <f t="shared" si="0"/>
        <v>2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Synthese!H124</f>
        <v>12</v>
      </c>
      <c r="B16" s="79">
        <f>Synthese!I124</f>
        <v>12</v>
      </c>
      <c r="C16" s="128">
        <f>Synthese!J124</f>
        <v>12</v>
      </c>
      <c r="D16" s="128">
        <f>Synthese!K124</f>
        <v>8</v>
      </c>
      <c r="E16" s="182" t="s">
        <v>59</v>
      </c>
      <c r="F16" s="183"/>
      <c r="G16" s="183"/>
      <c r="H16" s="193"/>
      <c r="I16" s="78">
        <f>Synthese!L124</f>
        <v>12</v>
      </c>
      <c r="J16" s="78">
        <f>Synthese!M124</f>
        <v>12</v>
      </c>
      <c r="K16" s="129">
        <f>Synthese!N124</f>
        <v>12</v>
      </c>
      <c r="L16" s="129">
        <f>Synthese!O124</f>
        <v>8</v>
      </c>
      <c r="M16" s="333">
        <f>Synthese!P124</f>
        <v>12</v>
      </c>
      <c r="N16" s="334"/>
      <c r="O16" s="335"/>
      <c r="Q16" s="74">
        <f t="shared" si="0"/>
        <v>2</v>
      </c>
      <c r="R16" s="75">
        <f t="shared" si="0"/>
        <v>-2</v>
      </c>
      <c r="S16" s="65"/>
    </row>
    <row r="17" spans="1:22" s="6" customFormat="1" ht="30.75" customHeight="1" x14ac:dyDescent="0.25">
      <c r="A17" s="79">
        <f>Synthese!H125</f>
        <v>12</v>
      </c>
      <c r="B17" s="79">
        <f>Synthese!I125</f>
        <v>12</v>
      </c>
      <c r="C17" s="128">
        <f>Synthese!J125</f>
        <v>12</v>
      </c>
      <c r="D17" s="128">
        <f>Synthese!K125</f>
        <v>8</v>
      </c>
      <c r="E17" s="182" t="s">
        <v>60</v>
      </c>
      <c r="F17" s="183"/>
      <c r="G17" s="183"/>
      <c r="H17" s="193"/>
      <c r="I17" s="78">
        <f>Synthese!L125</f>
        <v>12</v>
      </c>
      <c r="J17" s="78">
        <f>Synthese!M125</f>
        <v>12</v>
      </c>
      <c r="K17" s="129">
        <f>Synthese!N125</f>
        <v>12</v>
      </c>
      <c r="L17" s="129">
        <f>Synthese!O125</f>
        <v>8</v>
      </c>
      <c r="M17" s="333">
        <f>Synthese!P125</f>
        <v>12</v>
      </c>
      <c r="N17" s="334"/>
      <c r="O17" s="335"/>
      <c r="Q17" s="74">
        <f t="shared" si="0"/>
        <v>2</v>
      </c>
      <c r="R17" s="75">
        <f t="shared" si="0"/>
        <v>-2</v>
      </c>
      <c r="S17" s="65"/>
    </row>
    <row r="18" spans="1:22" s="6" customFormat="1" ht="36" customHeight="1" thickBot="1" x14ac:dyDescent="0.3">
      <c r="A18" s="79">
        <f>Synthese!H126</f>
        <v>12</v>
      </c>
      <c r="B18" s="79">
        <f>Synthese!I126</f>
        <v>12</v>
      </c>
      <c r="C18" s="128">
        <f>Synthese!J126</f>
        <v>12</v>
      </c>
      <c r="D18" s="128">
        <f>Synthese!K126</f>
        <v>8</v>
      </c>
      <c r="E18" s="212" t="s">
        <v>61</v>
      </c>
      <c r="F18" s="331"/>
      <c r="G18" s="331"/>
      <c r="H18" s="332"/>
      <c r="I18" s="78">
        <f>Synthese!L126</f>
        <v>12</v>
      </c>
      <c r="J18" s="78">
        <f>Synthese!M126</f>
        <v>12</v>
      </c>
      <c r="K18" s="129">
        <f>Synthese!N126</f>
        <v>12</v>
      </c>
      <c r="L18" s="129">
        <f>Synthese!O126</f>
        <v>8</v>
      </c>
      <c r="M18" s="333">
        <f>Synthese!P126</f>
        <v>12</v>
      </c>
      <c r="N18" s="334"/>
      <c r="O18" s="335"/>
      <c r="Q18" s="74">
        <f t="shared" si="0"/>
        <v>2</v>
      </c>
      <c r="R18" s="75">
        <f t="shared" si="0"/>
        <v>-2</v>
      </c>
      <c r="S18" s="65"/>
    </row>
    <row r="19" spans="1:22" s="6" customFormat="1" ht="36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Synthese!T117</f>
        <v>Non 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Synthese!S117</f>
        <v>Doit Faire ses Preuves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3:11" x14ac:dyDescent="0.25">
      <c r="C33"/>
      <c r="K33"/>
    </row>
    <row r="34" spans="3:11" x14ac:dyDescent="0.25">
      <c r="C34"/>
      <c r="K34"/>
    </row>
    <row r="35" spans="3:11" x14ac:dyDescent="0.25">
      <c r="C35"/>
      <c r="D35"/>
      <c r="K35"/>
    </row>
    <row r="36" spans="3:11" x14ac:dyDescent="0.25">
      <c r="C36"/>
      <c r="D36"/>
      <c r="K36"/>
    </row>
    <row r="37" spans="3:11" x14ac:dyDescent="0.25">
      <c r="C37"/>
      <c r="D37"/>
      <c r="K37"/>
    </row>
    <row r="38" spans="3:11" x14ac:dyDescent="0.25">
      <c r="C38"/>
      <c r="D38"/>
      <c r="K38"/>
    </row>
    <row r="39" spans="3:11" x14ac:dyDescent="0.25">
      <c r="C39"/>
      <c r="D39"/>
      <c r="K39"/>
    </row>
    <row r="40" spans="3:11" x14ac:dyDescent="0.25">
      <c r="C40"/>
      <c r="D40"/>
      <c r="K40"/>
    </row>
    <row r="41" spans="3:11" x14ac:dyDescent="0.25">
      <c r="C41"/>
      <c r="D41"/>
      <c r="K41"/>
    </row>
    <row r="42" spans="3:11" x14ac:dyDescent="0.25">
      <c r="C42"/>
      <c r="D42"/>
      <c r="K42"/>
    </row>
    <row r="43" spans="3:11" x14ac:dyDescent="0.25">
      <c r="C43"/>
      <c r="D43"/>
      <c r="K43"/>
    </row>
    <row r="44" spans="3:11" x14ac:dyDescent="0.25">
      <c r="C44"/>
      <c r="D44"/>
      <c r="K44"/>
    </row>
    <row r="45" spans="3:11" x14ac:dyDescent="0.25">
      <c r="C45"/>
      <c r="D45"/>
      <c r="K45"/>
    </row>
    <row r="46" spans="3:11" x14ac:dyDescent="0.25">
      <c r="C46"/>
      <c r="D46"/>
      <c r="K46"/>
    </row>
    <row r="47" spans="3:11" x14ac:dyDescent="0.25">
      <c r="C47"/>
      <c r="D47"/>
      <c r="K47"/>
    </row>
    <row r="48" spans="3:11" x14ac:dyDescent="0.25">
      <c r="C48"/>
      <c r="D48"/>
      <c r="K48"/>
    </row>
    <row r="49" spans="3:11" x14ac:dyDescent="0.25">
      <c r="C49"/>
      <c r="D49"/>
      <c r="K49"/>
    </row>
    <row r="50" spans="3:11" x14ac:dyDescent="0.25">
      <c r="C50"/>
      <c r="D50"/>
      <c r="K50"/>
    </row>
    <row r="51" spans="3:11" x14ac:dyDescent="0.25">
      <c r="C51"/>
      <c r="D51"/>
      <c r="K51"/>
    </row>
    <row r="52" spans="3:11" x14ac:dyDescent="0.25">
      <c r="C52"/>
      <c r="D52"/>
      <c r="K52"/>
    </row>
    <row r="53" spans="3:11" x14ac:dyDescent="0.25">
      <c r="C53"/>
      <c r="D53"/>
      <c r="K53"/>
    </row>
    <row r="54" spans="3:11" x14ac:dyDescent="0.25">
      <c r="C54"/>
      <c r="D54"/>
      <c r="K54"/>
    </row>
    <row r="55" spans="3:11" x14ac:dyDescent="0.25">
      <c r="C55"/>
      <c r="D55"/>
      <c r="K55"/>
    </row>
    <row r="56" spans="3:11" x14ac:dyDescent="0.25">
      <c r="C56"/>
      <c r="D56"/>
      <c r="K56"/>
    </row>
    <row r="57" spans="3:11" x14ac:dyDescent="0.25">
      <c r="C57"/>
      <c r="D57"/>
      <c r="K57"/>
    </row>
    <row r="58" spans="3:11" x14ac:dyDescent="0.25">
      <c r="C58"/>
      <c r="D58"/>
      <c r="K58"/>
    </row>
    <row r="59" spans="3:11" x14ac:dyDescent="0.25">
      <c r="C59"/>
      <c r="D59"/>
      <c r="K59"/>
    </row>
    <row r="60" spans="3:11" x14ac:dyDescent="0.25">
      <c r="C60"/>
      <c r="D60"/>
      <c r="K60"/>
    </row>
    <row r="61" spans="3:11" x14ac:dyDescent="0.25">
      <c r="C61"/>
      <c r="D61"/>
      <c r="K61"/>
    </row>
    <row r="62" spans="3:11" x14ac:dyDescent="0.25">
      <c r="C62"/>
      <c r="D62"/>
      <c r="K62"/>
    </row>
    <row r="63" spans="3:11" x14ac:dyDescent="0.25">
      <c r="C63"/>
      <c r="D63"/>
      <c r="K63"/>
    </row>
    <row r="64" spans="3:11" x14ac:dyDescent="0.25">
      <c r="C64"/>
      <c r="D64"/>
      <c r="K64"/>
    </row>
    <row r="65" spans="3:11" x14ac:dyDescent="0.25">
      <c r="C65"/>
      <c r="D65"/>
      <c r="K65"/>
    </row>
    <row r="66" spans="3:11" x14ac:dyDescent="0.25">
      <c r="C66"/>
      <c r="D66"/>
      <c r="K66"/>
    </row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" bottom="0" header="0" footer="0"/>
  <pageSetup paperSize="9" orientation="landscape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opLeftCell="A25" workbookViewId="0">
      <selection activeCell="K9" sqref="K9:L18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Synthese!A127</f>
        <v>13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Synthese!C127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Synthese!B127</f>
        <v>113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7" t="s">
        <v>15</v>
      </c>
      <c r="K8" s="45" t="s">
        <v>16</v>
      </c>
      <c r="L8" s="127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Synthese!H127</f>
        <v>13</v>
      </c>
      <c r="B9" s="79">
        <f>Synthese!I127</f>
        <v>13</v>
      </c>
      <c r="C9" s="128">
        <f>Synthese!J127</f>
        <v>13</v>
      </c>
      <c r="D9" s="128">
        <f>Synthese!K127</f>
        <v>8</v>
      </c>
      <c r="E9" s="183" t="s">
        <v>52</v>
      </c>
      <c r="F9" s="183"/>
      <c r="G9" s="183"/>
      <c r="H9" s="193"/>
      <c r="I9" s="78">
        <f>Synthese!L127</f>
        <v>13</v>
      </c>
      <c r="J9" s="78">
        <f>Synthese!M127</f>
        <v>13</v>
      </c>
      <c r="K9" s="129">
        <f>Synthese!N127</f>
        <v>13</v>
      </c>
      <c r="L9" s="129">
        <f>Synthese!O127</f>
        <v>8</v>
      </c>
      <c r="M9" s="333">
        <f>Synthese!P127</f>
        <v>13</v>
      </c>
      <c r="N9" s="334"/>
      <c r="O9" s="335"/>
      <c r="Q9" s="74">
        <f>K9-10</f>
        <v>3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Synthese!H128</f>
        <v>13</v>
      </c>
      <c r="B10" s="79">
        <f>Synthese!I128</f>
        <v>13</v>
      </c>
      <c r="C10" s="128">
        <f>Synthese!J128</f>
        <v>13</v>
      </c>
      <c r="D10" s="128">
        <f>Synthese!K128</f>
        <v>8</v>
      </c>
      <c r="E10" s="358" t="s">
        <v>53</v>
      </c>
      <c r="F10" s="358"/>
      <c r="G10" s="358"/>
      <c r="H10" s="359"/>
      <c r="I10" s="78">
        <f>Synthese!L128</f>
        <v>13</v>
      </c>
      <c r="J10" s="78">
        <f>Synthese!M128</f>
        <v>13</v>
      </c>
      <c r="K10" s="129">
        <f>Synthese!N128</f>
        <v>13</v>
      </c>
      <c r="L10" s="129">
        <f>Synthese!O128</f>
        <v>8</v>
      </c>
      <c r="M10" s="333">
        <f>Synthese!P128</f>
        <v>13</v>
      </c>
      <c r="N10" s="334"/>
      <c r="O10" s="335"/>
      <c r="Q10" s="74">
        <f t="shared" ref="Q10:R18" si="0">K10-10</f>
        <v>3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Synthese!H129</f>
        <v>13</v>
      </c>
      <c r="B11" s="79">
        <f>Synthese!I129</f>
        <v>13</v>
      </c>
      <c r="C11" s="128">
        <f>Synthese!J129</f>
        <v>13</v>
      </c>
      <c r="D11" s="128">
        <f>Synthese!K129</f>
        <v>8</v>
      </c>
      <c r="E11" s="182" t="s">
        <v>54</v>
      </c>
      <c r="F11" s="183"/>
      <c r="G11" s="183"/>
      <c r="H11" s="193"/>
      <c r="I11" s="78">
        <f>Synthese!L129</f>
        <v>13</v>
      </c>
      <c r="J11" s="78">
        <f>Synthese!M129</f>
        <v>13</v>
      </c>
      <c r="K11" s="129">
        <f>Synthese!N129</f>
        <v>13</v>
      </c>
      <c r="L11" s="129">
        <f>Synthese!O129</f>
        <v>8</v>
      </c>
      <c r="M11" s="333">
        <f>Synthese!P129</f>
        <v>13</v>
      </c>
      <c r="N11" s="334"/>
      <c r="O11" s="335"/>
      <c r="Q11" s="74">
        <f t="shared" si="0"/>
        <v>3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Synthese!H130</f>
        <v>13</v>
      </c>
      <c r="B12" s="79">
        <f>Synthese!I130</f>
        <v>13</v>
      </c>
      <c r="C12" s="128">
        <f>Synthese!J130</f>
        <v>13</v>
      </c>
      <c r="D12" s="128">
        <f>Synthese!K130</f>
        <v>8</v>
      </c>
      <c r="E12" s="182" t="s">
        <v>55</v>
      </c>
      <c r="F12" s="183"/>
      <c r="G12" s="183"/>
      <c r="H12" s="193"/>
      <c r="I12" s="78">
        <f>Synthese!L130</f>
        <v>13</v>
      </c>
      <c r="J12" s="78">
        <f>Synthese!M130</f>
        <v>13</v>
      </c>
      <c r="K12" s="129">
        <f>Synthese!N130</f>
        <v>13</v>
      </c>
      <c r="L12" s="129">
        <f>Synthese!O130</f>
        <v>8</v>
      </c>
      <c r="M12" s="333">
        <f>Synthese!P130</f>
        <v>13</v>
      </c>
      <c r="N12" s="334"/>
      <c r="O12" s="335"/>
      <c r="Q12" s="74">
        <f t="shared" si="0"/>
        <v>3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Synthese!H131</f>
        <v>13</v>
      </c>
      <c r="B13" s="79">
        <f>Synthese!I131</f>
        <v>13</v>
      </c>
      <c r="C13" s="128">
        <f>Synthese!J131</f>
        <v>13</v>
      </c>
      <c r="D13" s="128">
        <f>Synthese!K131</f>
        <v>8</v>
      </c>
      <c r="E13" s="182" t="s">
        <v>56</v>
      </c>
      <c r="F13" s="183"/>
      <c r="G13" s="183"/>
      <c r="H13" s="193"/>
      <c r="I13" s="78">
        <f>Synthese!L131</f>
        <v>13</v>
      </c>
      <c r="J13" s="78">
        <f>Synthese!M131</f>
        <v>13</v>
      </c>
      <c r="K13" s="129">
        <f>Synthese!N131</f>
        <v>13</v>
      </c>
      <c r="L13" s="129">
        <f>Synthese!O131</f>
        <v>8</v>
      </c>
      <c r="M13" s="333">
        <f>Synthese!P131</f>
        <v>13</v>
      </c>
      <c r="N13" s="334"/>
      <c r="O13" s="335"/>
      <c r="Q13" s="74">
        <f t="shared" si="0"/>
        <v>3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Synthese!H132</f>
        <v>13</v>
      </c>
      <c r="B14" s="79">
        <f>Synthese!I132</f>
        <v>13</v>
      </c>
      <c r="C14" s="128">
        <f>Synthese!J132</f>
        <v>13</v>
      </c>
      <c r="D14" s="128">
        <f>Synthese!K132</f>
        <v>8</v>
      </c>
      <c r="E14" s="182" t="s">
        <v>57</v>
      </c>
      <c r="F14" s="183"/>
      <c r="G14" s="183"/>
      <c r="H14" s="193"/>
      <c r="I14" s="78">
        <f>Synthese!L132</f>
        <v>13</v>
      </c>
      <c r="J14" s="78">
        <f>Synthese!M132</f>
        <v>13</v>
      </c>
      <c r="K14" s="129">
        <f>Synthese!N132</f>
        <v>13</v>
      </c>
      <c r="L14" s="129">
        <f>Synthese!O132</f>
        <v>8</v>
      </c>
      <c r="M14" s="333">
        <f>Synthese!P132</f>
        <v>13</v>
      </c>
      <c r="N14" s="334"/>
      <c r="O14" s="335"/>
      <c r="Q14" s="74">
        <f t="shared" si="0"/>
        <v>3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Synthese!H133</f>
        <v>13</v>
      </c>
      <c r="B15" s="79">
        <f>Synthese!I133</f>
        <v>13</v>
      </c>
      <c r="C15" s="128">
        <f>Synthese!J133</f>
        <v>13</v>
      </c>
      <c r="D15" s="128">
        <f>Synthese!K133</f>
        <v>8</v>
      </c>
      <c r="E15" s="182" t="s">
        <v>58</v>
      </c>
      <c r="F15" s="183"/>
      <c r="G15" s="183"/>
      <c r="H15" s="193"/>
      <c r="I15" s="78">
        <f>Synthese!L133</f>
        <v>13</v>
      </c>
      <c r="J15" s="78">
        <f>Synthese!M133</f>
        <v>13</v>
      </c>
      <c r="K15" s="129">
        <f>Synthese!N133</f>
        <v>13</v>
      </c>
      <c r="L15" s="129">
        <f>Synthese!O133</f>
        <v>8</v>
      </c>
      <c r="M15" s="333">
        <f>Synthese!P133</f>
        <v>13</v>
      </c>
      <c r="N15" s="334"/>
      <c r="O15" s="335"/>
      <c r="Q15" s="74">
        <f t="shared" si="0"/>
        <v>3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Synthese!H134</f>
        <v>13</v>
      </c>
      <c r="B16" s="79">
        <f>Synthese!I134</f>
        <v>13</v>
      </c>
      <c r="C16" s="128">
        <f>Synthese!J134</f>
        <v>13</v>
      </c>
      <c r="D16" s="128">
        <f>Synthese!K134</f>
        <v>8</v>
      </c>
      <c r="E16" s="182" t="s">
        <v>59</v>
      </c>
      <c r="F16" s="183"/>
      <c r="G16" s="183"/>
      <c r="H16" s="193"/>
      <c r="I16" s="78">
        <f>Synthese!L134</f>
        <v>13</v>
      </c>
      <c r="J16" s="78">
        <f>Synthese!M134</f>
        <v>13</v>
      </c>
      <c r="K16" s="129">
        <f>Synthese!N134</f>
        <v>13</v>
      </c>
      <c r="L16" s="129">
        <f>Synthese!O134</f>
        <v>8</v>
      </c>
      <c r="M16" s="333">
        <f>Synthese!P134</f>
        <v>13</v>
      </c>
      <c r="N16" s="334"/>
      <c r="O16" s="335"/>
      <c r="Q16" s="74">
        <f t="shared" si="0"/>
        <v>3</v>
      </c>
      <c r="R16" s="75">
        <f t="shared" si="0"/>
        <v>-2</v>
      </c>
      <c r="S16" s="65"/>
    </row>
    <row r="17" spans="1:22" s="6" customFormat="1" ht="30.75" customHeight="1" x14ac:dyDescent="0.25">
      <c r="A17" s="79">
        <f>Synthese!H135</f>
        <v>13</v>
      </c>
      <c r="B17" s="79">
        <f>Synthese!I135</f>
        <v>13</v>
      </c>
      <c r="C17" s="128">
        <f>Synthese!J135</f>
        <v>13</v>
      </c>
      <c r="D17" s="128">
        <f>Synthese!K135</f>
        <v>8</v>
      </c>
      <c r="E17" s="182" t="s">
        <v>60</v>
      </c>
      <c r="F17" s="183"/>
      <c r="G17" s="183"/>
      <c r="H17" s="193"/>
      <c r="I17" s="78">
        <f>Synthese!L135</f>
        <v>13</v>
      </c>
      <c r="J17" s="78">
        <f>Synthese!M135</f>
        <v>13</v>
      </c>
      <c r="K17" s="129">
        <f>Synthese!N135</f>
        <v>13</v>
      </c>
      <c r="L17" s="129">
        <f>Synthese!O135</f>
        <v>8</v>
      </c>
      <c r="M17" s="333">
        <f>Synthese!P135</f>
        <v>13</v>
      </c>
      <c r="N17" s="334"/>
      <c r="O17" s="335"/>
      <c r="Q17" s="74">
        <f t="shared" si="0"/>
        <v>3</v>
      </c>
      <c r="R17" s="75">
        <f t="shared" si="0"/>
        <v>-2</v>
      </c>
      <c r="S17" s="65"/>
    </row>
    <row r="18" spans="1:22" s="6" customFormat="1" ht="36" customHeight="1" thickBot="1" x14ac:dyDescent="0.3">
      <c r="A18" s="79">
        <f>Synthese!H136</f>
        <v>13</v>
      </c>
      <c r="B18" s="79">
        <f>Synthese!I136</f>
        <v>13</v>
      </c>
      <c r="C18" s="128">
        <f>Synthese!J136</f>
        <v>13</v>
      </c>
      <c r="D18" s="128">
        <f>Synthese!K136</f>
        <v>8</v>
      </c>
      <c r="E18" s="212" t="s">
        <v>61</v>
      </c>
      <c r="F18" s="331"/>
      <c r="G18" s="331"/>
      <c r="H18" s="332"/>
      <c r="I18" s="78">
        <f>Synthese!L136</f>
        <v>13</v>
      </c>
      <c r="J18" s="78">
        <f>Synthese!M136</f>
        <v>13</v>
      </c>
      <c r="K18" s="129">
        <f>Synthese!N136</f>
        <v>13</v>
      </c>
      <c r="L18" s="129">
        <f>Synthese!O136</f>
        <v>8</v>
      </c>
      <c r="M18" s="333">
        <f>Synthese!P136</f>
        <v>13</v>
      </c>
      <c r="N18" s="334"/>
      <c r="O18" s="335"/>
      <c r="Q18" s="74">
        <f t="shared" si="0"/>
        <v>3</v>
      </c>
      <c r="R18" s="75">
        <f t="shared" si="0"/>
        <v>-2</v>
      </c>
      <c r="S18" s="65"/>
    </row>
    <row r="19" spans="1:22" s="6" customFormat="1" ht="36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Synthese!T127</f>
        <v>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Synthese!S127</f>
        <v>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3:11" x14ac:dyDescent="0.25">
      <c r="C33"/>
      <c r="K33"/>
    </row>
    <row r="34" spans="3:11" x14ac:dyDescent="0.25">
      <c r="C34"/>
      <c r="K34"/>
    </row>
    <row r="35" spans="3:11" x14ac:dyDescent="0.25">
      <c r="C35"/>
      <c r="D35"/>
      <c r="K35"/>
    </row>
    <row r="36" spans="3:11" x14ac:dyDescent="0.25">
      <c r="C36"/>
      <c r="D36"/>
      <c r="K36"/>
    </row>
    <row r="37" spans="3:11" x14ac:dyDescent="0.25">
      <c r="C37"/>
      <c r="D37"/>
      <c r="K37"/>
    </row>
    <row r="38" spans="3:11" x14ac:dyDescent="0.25">
      <c r="C38"/>
      <c r="D38"/>
      <c r="K38"/>
    </row>
    <row r="39" spans="3:11" x14ac:dyDescent="0.25">
      <c r="C39"/>
      <c r="D39"/>
      <c r="K39"/>
    </row>
    <row r="40" spans="3:11" x14ac:dyDescent="0.25">
      <c r="C40"/>
      <c r="D40"/>
      <c r="K40"/>
    </row>
    <row r="41" spans="3:11" x14ac:dyDescent="0.25">
      <c r="C41"/>
      <c r="D41"/>
      <c r="K41"/>
    </row>
    <row r="42" spans="3:11" x14ac:dyDescent="0.25">
      <c r="C42"/>
      <c r="D42"/>
      <c r="K42"/>
    </row>
    <row r="43" spans="3:11" x14ac:dyDescent="0.25">
      <c r="C43"/>
      <c r="D43"/>
      <c r="K43"/>
    </row>
    <row r="44" spans="3:11" x14ac:dyDescent="0.25">
      <c r="C44"/>
      <c r="D44"/>
      <c r="K44"/>
    </row>
    <row r="45" spans="3:11" x14ac:dyDescent="0.25">
      <c r="C45"/>
      <c r="D45"/>
      <c r="K45"/>
    </row>
    <row r="46" spans="3:11" x14ac:dyDescent="0.25">
      <c r="C46"/>
      <c r="D46"/>
      <c r="K46"/>
    </row>
    <row r="47" spans="3:11" x14ac:dyDescent="0.25">
      <c r="C47"/>
      <c r="D47"/>
      <c r="K47"/>
    </row>
    <row r="48" spans="3:11" x14ac:dyDescent="0.25">
      <c r="C48"/>
      <c r="D48"/>
      <c r="K48"/>
    </row>
    <row r="49" spans="3:11" x14ac:dyDescent="0.25">
      <c r="C49"/>
      <c r="D49"/>
      <c r="K49"/>
    </row>
    <row r="50" spans="3:11" x14ac:dyDescent="0.25">
      <c r="C50"/>
      <c r="D50"/>
      <c r="K50"/>
    </row>
    <row r="51" spans="3:11" x14ac:dyDescent="0.25">
      <c r="C51"/>
      <c r="D51"/>
      <c r="K51"/>
    </row>
    <row r="52" spans="3:11" x14ac:dyDescent="0.25">
      <c r="C52"/>
      <c r="D52"/>
      <c r="K52"/>
    </row>
    <row r="53" spans="3:11" x14ac:dyDescent="0.25">
      <c r="C53"/>
      <c r="D53"/>
      <c r="K53"/>
    </row>
    <row r="54" spans="3:11" x14ac:dyDescent="0.25">
      <c r="C54"/>
      <c r="D54"/>
      <c r="K54"/>
    </row>
    <row r="55" spans="3:11" x14ac:dyDescent="0.25">
      <c r="C55"/>
      <c r="D55"/>
      <c r="K55"/>
    </row>
    <row r="56" spans="3:11" x14ac:dyDescent="0.25">
      <c r="C56"/>
      <c r="D56"/>
      <c r="K56"/>
    </row>
    <row r="57" spans="3:11" x14ac:dyDescent="0.25">
      <c r="C57"/>
      <c r="D57"/>
      <c r="K57"/>
    </row>
    <row r="58" spans="3:11" x14ac:dyDescent="0.25">
      <c r="C58"/>
      <c r="D58"/>
      <c r="K58"/>
    </row>
    <row r="59" spans="3:11" x14ac:dyDescent="0.25">
      <c r="C59"/>
      <c r="D59"/>
      <c r="K59"/>
    </row>
    <row r="60" spans="3:11" x14ac:dyDescent="0.25">
      <c r="C60"/>
      <c r="D60"/>
      <c r="K60"/>
    </row>
    <row r="61" spans="3:11" x14ac:dyDescent="0.25">
      <c r="C61"/>
      <c r="D61"/>
      <c r="K61"/>
    </row>
    <row r="62" spans="3:11" x14ac:dyDescent="0.25">
      <c r="C62"/>
      <c r="D62"/>
      <c r="K62"/>
    </row>
    <row r="63" spans="3:11" x14ac:dyDescent="0.25">
      <c r="C63"/>
      <c r="D63"/>
      <c r="K63"/>
    </row>
    <row r="64" spans="3:11" x14ac:dyDescent="0.25">
      <c r="C64"/>
      <c r="D64"/>
      <c r="K64"/>
    </row>
    <row r="65" spans="3:11" x14ac:dyDescent="0.25">
      <c r="C65"/>
      <c r="D65"/>
      <c r="K65"/>
    </row>
    <row r="66" spans="3:11" x14ac:dyDescent="0.25">
      <c r="C66"/>
      <c r="D66"/>
      <c r="K66"/>
    </row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_1"/>
    <protectedRange sqref="A22 J19 M9:O19" name="Plage1_2_3_1_1"/>
    <protectedRange sqref="F24:H24" name="Plage1_1_1_3_1_1_1"/>
  </protectedRanges>
  <mergeCells count="54">
    <mergeCell ref="I24:I25"/>
    <mergeCell ref="T1:W1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9:H9"/>
    <mergeCell ref="M9:O9"/>
    <mergeCell ref="E10:H10"/>
    <mergeCell ref="M10:O10"/>
    <mergeCell ref="E11:H11"/>
    <mergeCell ref="M11:O11"/>
    <mergeCell ref="M7:O8"/>
    <mergeCell ref="A1:K1"/>
    <mergeCell ref="L1:O6"/>
    <mergeCell ref="A2:K2"/>
    <mergeCell ref="A3:D6"/>
    <mergeCell ref="E3:G4"/>
    <mergeCell ref="H3:I4"/>
    <mergeCell ref="J3:K3"/>
    <mergeCell ref="J4:K4"/>
    <mergeCell ref="E5:G6"/>
    <mergeCell ref="H5:I6"/>
    <mergeCell ref="J5:K5"/>
    <mergeCell ref="J6:K6"/>
    <mergeCell ref="A7:D7"/>
    <mergeCell ref="E7:H8"/>
    <mergeCell ref="I7:L7"/>
  </mergeCells>
  <pageMargins left="0" right="0" top="0" bottom="0" header="0" footer="0"/>
  <pageSetup paperSize="9" orientation="landscape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workbookViewId="0">
      <selection activeCell="M9" sqref="M9:O18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8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Synthese!A137</f>
        <v>14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Synthese!C137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Synthese!B137</f>
        <v>114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7" t="s">
        <v>15</v>
      </c>
      <c r="K8" s="45" t="s">
        <v>16</v>
      </c>
      <c r="L8" s="127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Synthese!H137</f>
        <v>14</v>
      </c>
      <c r="B9" s="79">
        <f>Synthese!I137</f>
        <v>14</v>
      </c>
      <c r="C9" s="128">
        <f>Synthese!J137</f>
        <v>14</v>
      </c>
      <c r="D9" s="128">
        <f>Synthese!K137</f>
        <v>8</v>
      </c>
      <c r="E9" s="183" t="s">
        <v>52</v>
      </c>
      <c r="F9" s="183"/>
      <c r="G9" s="183"/>
      <c r="H9" s="193"/>
      <c r="I9" s="78">
        <f>Synthese!L137</f>
        <v>14</v>
      </c>
      <c r="J9" s="78">
        <f>Synthese!M137</f>
        <v>14</v>
      </c>
      <c r="K9" s="129">
        <f>Synthese!N137</f>
        <v>14</v>
      </c>
      <c r="L9" s="129">
        <f>Synthese!O137</f>
        <v>8</v>
      </c>
      <c r="M9" s="333">
        <f>Synthese!P137</f>
        <v>14</v>
      </c>
      <c r="N9" s="334"/>
      <c r="O9" s="335"/>
      <c r="Q9" s="74">
        <f>K9-10</f>
        <v>4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Synthese!H138</f>
        <v>14</v>
      </c>
      <c r="B10" s="79">
        <f>Synthese!I138</f>
        <v>14</v>
      </c>
      <c r="C10" s="128">
        <f>Synthese!J138</f>
        <v>14</v>
      </c>
      <c r="D10" s="128">
        <f>Synthese!K138</f>
        <v>8</v>
      </c>
      <c r="E10" s="358" t="s">
        <v>53</v>
      </c>
      <c r="F10" s="358"/>
      <c r="G10" s="358"/>
      <c r="H10" s="359"/>
      <c r="I10" s="78">
        <f>Synthese!L138</f>
        <v>14</v>
      </c>
      <c r="J10" s="78">
        <f>Synthese!M138</f>
        <v>14</v>
      </c>
      <c r="K10" s="129">
        <f>Synthese!N138</f>
        <v>14</v>
      </c>
      <c r="L10" s="129">
        <f>Synthese!O138</f>
        <v>8</v>
      </c>
      <c r="M10" s="333">
        <f>Synthese!P138</f>
        <v>14</v>
      </c>
      <c r="N10" s="334"/>
      <c r="O10" s="335"/>
      <c r="Q10" s="74">
        <f t="shared" ref="Q10:R18" si="0">K10-10</f>
        <v>4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Synthese!H139</f>
        <v>14</v>
      </c>
      <c r="B11" s="79">
        <f>Synthese!I139</f>
        <v>14</v>
      </c>
      <c r="C11" s="128">
        <f>Synthese!J139</f>
        <v>14</v>
      </c>
      <c r="D11" s="128">
        <f>Synthese!K139</f>
        <v>8</v>
      </c>
      <c r="E11" s="182" t="s">
        <v>54</v>
      </c>
      <c r="F11" s="183"/>
      <c r="G11" s="183"/>
      <c r="H11" s="193"/>
      <c r="I11" s="78">
        <f>Synthese!L139</f>
        <v>14</v>
      </c>
      <c r="J11" s="78">
        <f>Synthese!M139</f>
        <v>14</v>
      </c>
      <c r="K11" s="129">
        <f>Synthese!N139</f>
        <v>14</v>
      </c>
      <c r="L11" s="129">
        <f>Synthese!O139</f>
        <v>8</v>
      </c>
      <c r="M11" s="333">
        <f>Synthese!P139</f>
        <v>14</v>
      </c>
      <c r="N11" s="334"/>
      <c r="O11" s="335"/>
      <c r="Q11" s="74">
        <f t="shared" si="0"/>
        <v>4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Synthese!H140</f>
        <v>14</v>
      </c>
      <c r="B12" s="79">
        <f>Synthese!I140</f>
        <v>14</v>
      </c>
      <c r="C12" s="128">
        <f>Synthese!J140</f>
        <v>14</v>
      </c>
      <c r="D12" s="128">
        <f>Synthese!K140</f>
        <v>8</v>
      </c>
      <c r="E12" s="182" t="s">
        <v>55</v>
      </c>
      <c r="F12" s="183"/>
      <c r="G12" s="183"/>
      <c r="H12" s="193"/>
      <c r="I12" s="78">
        <f>Synthese!L140</f>
        <v>14</v>
      </c>
      <c r="J12" s="78">
        <f>Synthese!M140</f>
        <v>14</v>
      </c>
      <c r="K12" s="129">
        <f>Synthese!N140</f>
        <v>14</v>
      </c>
      <c r="L12" s="129">
        <f>Synthese!O140</f>
        <v>8</v>
      </c>
      <c r="M12" s="333">
        <f>Synthese!P140</f>
        <v>14</v>
      </c>
      <c r="N12" s="334"/>
      <c r="O12" s="335"/>
      <c r="Q12" s="74">
        <f t="shared" si="0"/>
        <v>4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Synthese!H141</f>
        <v>14</v>
      </c>
      <c r="B13" s="79">
        <f>Synthese!I141</f>
        <v>14</v>
      </c>
      <c r="C13" s="128">
        <f>Synthese!J141</f>
        <v>14</v>
      </c>
      <c r="D13" s="128">
        <f>Synthese!K141</f>
        <v>8</v>
      </c>
      <c r="E13" s="182" t="s">
        <v>56</v>
      </c>
      <c r="F13" s="183"/>
      <c r="G13" s="183"/>
      <c r="H13" s="193"/>
      <c r="I13" s="78">
        <f>Synthese!L141</f>
        <v>14</v>
      </c>
      <c r="J13" s="78">
        <f>Synthese!M141</f>
        <v>14</v>
      </c>
      <c r="K13" s="129">
        <f>Synthese!N141</f>
        <v>14</v>
      </c>
      <c r="L13" s="129">
        <f>Synthese!O141</f>
        <v>8</v>
      </c>
      <c r="M13" s="333">
        <f>Synthese!P141</f>
        <v>14</v>
      </c>
      <c r="N13" s="334"/>
      <c r="O13" s="335"/>
      <c r="Q13" s="74">
        <f t="shared" si="0"/>
        <v>4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Synthese!H142</f>
        <v>14</v>
      </c>
      <c r="B14" s="79">
        <f>Synthese!I142</f>
        <v>14</v>
      </c>
      <c r="C14" s="128">
        <f>Synthese!J142</f>
        <v>14</v>
      </c>
      <c r="D14" s="128">
        <f>Synthese!K142</f>
        <v>8</v>
      </c>
      <c r="E14" s="182" t="s">
        <v>57</v>
      </c>
      <c r="F14" s="183"/>
      <c r="G14" s="183"/>
      <c r="H14" s="193"/>
      <c r="I14" s="78">
        <f>Synthese!L142</f>
        <v>14</v>
      </c>
      <c r="J14" s="78">
        <f>Synthese!M142</f>
        <v>14</v>
      </c>
      <c r="K14" s="129">
        <f>Synthese!N142</f>
        <v>14</v>
      </c>
      <c r="L14" s="129">
        <f>Synthese!O142</f>
        <v>8</v>
      </c>
      <c r="M14" s="333">
        <f>Synthese!P142</f>
        <v>14</v>
      </c>
      <c r="N14" s="334"/>
      <c r="O14" s="335"/>
      <c r="Q14" s="74">
        <f t="shared" si="0"/>
        <v>4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Synthese!H143</f>
        <v>14</v>
      </c>
      <c r="B15" s="79">
        <f>Synthese!I143</f>
        <v>14</v>
      </c>
      <c r="C15" s="128">
        <f>Synthese!J143</f>
        <v>14</v>
      </c>
      <c r="D15" s="128">
        <f>Synthese!K143</f>
        <v>8</v>
      </c>
      <c r="E15" s="182" t="s">
        <v>58</v>
      </c>
      <c r="F15" s="183"/>
      <c r="G15" s="183"/>
      <c r="H15" s="193"/>
      <c r="I15" s="78">
        <f>Synthese!L143</f>
        <v>14</v>
      </c>
      <c r="J15" s="78">
        <f>Synthese!M143</f>
        <v>14</v>
      </c>
      <c r="K15" s="129">
        <f>Synthese!N143</f>
        <v>14</v>
      </c>
      <c r="L15" s="129">
        <f>Synthese!O143</f>
        <v>8</v>
      </c>
      <c r="M15" s="333">
        <f>Synthese!P143</f>
        <v>14</v>
      </c>
      <c r="N15" s="334"/>
      <c r="O15" s="335"/>
      <c r="Q15" s="74">
        <f t="shared" si="0"/>
        <v>4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Synthese!H144</f>
        <v>14</v>
      </c>
      <c r="B16" s="79">
        <f>Synthese!I144</f>
        <v>14</v>
      </c>
      <c r="C16" s="128">
        <f>Synthese!J144</f>
        <v>14</v>
      </c>
      <c r="D16" s="128">
        <f>Synthese!K144</f>
        <v>8</v>
      </c>
      <c r="E16" s="182" t="s">
        <v>59</v>
      </c>
      <c r="F16" s="183"/>
      <c r="G16" s="183"/>
      <c r="H16" s="193"/>
      <c r="I16" s="78">
        <f>Synthese!L144</f>
        <v>14</v>
      </c>
      <c r="J16" s="78">
        <f>Synthese!M144</f>
        <v>14</v>
      </c>
      <c r="K16" s="129">
        <f>Synthese!N144</f>
        <v>14</v>
      </c>
      <c r="L16" s="129">
        <f>Synthese!O144</f>
        <v>8</v>
      </c>
      <c r="M16" s="333">
        <f>Synthese!P144</f>
        <v>14</v>
      </c>
      <c r="N16" s="334"/>
      <c r="O16" s="335"/>
      <c r="Q16" s="74">
        <f t="shared" si="0"/>
        <v>4</v>
      </c>
      <c r="R16" s="75">
        <f t="shared" si="0"/>
        <v>-2</v>
      </c>
      <c r="S16" s="65"/>
    </row>
    <row r="17" spans="1:22" s="6" customFormat="1" ht="30.75" customHeight="1" x14ac:dyDescent="0.25">
      <c r="A17" s="79">
        <f>Synthese!H145</f>
        <v>14</v>
      </c>
      <c r="B17" s="79">
        <f>Synthese!I145</f>
        <v>14</v>
      </c>
      <c r="C17" s="128">
        <f>Synthese!J145</f>
        <v>14</v>
      </c>
      <c r="D17" s="128">
        <f>Synthese!K145</f>
        <v>8</v>
      </c>
      <c r="E17" s="182" t="s">
        <v>60</v>
      </c>
      <c r="F17" s="183"/>
      <c r="G17" s="183"/>
      <c r="H17" s="193"/>
      <c r="I17" s="78">
        <f>Synthese!L145</f>
        <v>14</v>
      </c>
      <c r="J17" s="78">
        <f>Synthese!M145</f>
        <v>14</v>
      </c>
      <c r="K17" s="129">
        <f>Synthese!N145</f>
        <v>14</v>
      </c>
      <c r="L17" s="129">
        <f>Synthese!O145</f>
        <v>8</v>
      </c>
      <c r="M17" s="333">
        <f>Synthese!P145</f>
        <v>14</v>
      </c>
      <c r="N17" s="334"/>
      <c r="O17" s="335"/>
      <c r="Q17" s="74">
        <f t="shared" si="0"/>
        <v>4</v>
      </c>
      <c r="R17" s="75">
        <f t="shared" si="0"/>
        <v>-2</v>
      </c>
      <c r="S17" s="65"/>
    </row>
    <row r="18" spans="1:22" s="6" customFormat="1" ht="36" customHeight="1" thickBot="1" x14ac:dyDescent="0.3">
      <c r="A18" s="79">
        <f>Synthese!H146</f>
        <v>14</v>
      </c>
      <c r="B18" s="79">
        <f>Synthese!I146</f>
        <v>14</v>
      </c>
      <c r="C18" s="128">
        <f>Synthese!J146</f>
        <v>14</v>
      </c>
      <c r="D18" s="128">
        <f>Synthese!K146</f>
        <v>8</v>
      </c>
      <c r="E18" s="212" t="s">
        <v>61</v>
      </c>
      <c r="F18" s="331"/>
      <c r="G18" s="331"/>
      <c r="H18" s="332"/>
      <c r="I18" s="78">
        <f>Synthese!L146</f>
        <v>14</v>
      </c>
      <c r="J18" s="78">
        <f>Synthese!M146</f>
        <v>14</v>
      </c>
      <c r="K18" s="129">
        <f>Synthese!N146</f>
        <v>14</v>
      </c>
      <c r="L18" s="129">
        <f>Synthese!O146</f>
        <v>8</v>
      </c>
      <c r="M18" s="333">
        <f>Synthese!P146</f>
        <v>14</v>
      </c>
      <c r="N18" s="334"/>
      <c r="O18" s="335"/>
      <c r="Q18" s="74">
        <f t="shared" si="0"/>
        <v>4</v>
      </c>
      <c r="R18" s="75">
        <f t="shared" si="0"/>
        <v>-2</v>
      </c>
      <c r="S18" s="65"/>
    </row>
    <row r="19" spans="1:22" s="6" customFormat="1" ht="36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Synthese!T137</f>
        <v>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Synthese!S137</f>
        <v>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3:11" x14ac:dyDescent="0.25">
      <c r="C33"/>
      <c r="K33"/>
    </row>
    <row r="34" spans="3:11" x14ac:dyDescent="0.25">
      <c r="C34"/>
      <c r="K34"/>
    </row>
    <row r="35" spans="3:11" x14ac:dyDescent="0.25">
      <c r="C35"/>
      <c r="D35"/>
      <c r="K35"/>
    </row>
    <row r="36" spans="3:11" x14ac:dyDescent="0.25">
      <c r="C36"/>
      <c r="D36"/>
      <c r="K36"/>
    </row>
    <row r="37" spans="3:11" x14ac:dyDescent="0.25">
      <c r="C37"/>
      <c r="D37"/>
      <c r="K37"/>
    </row>
    <row r="38" spans="3:11" x14ac:dyDescent="0.25">
      <c r="C38"/>
      <c r="D38"/>
      <c r="K38"/>
    </row>
    <row r="39" spans="3:11" x14ac:dyDescent="0.25">
      <c r="C39"/>
      <c r="D39"/>
      <c r="K39"/>
    </row>
    <row r="40" spans="3:11" x14ac:dyDescent="0.25">
      <c r="C40"/>
      <c r="D40"/>
      <c r="K40"/>
    </row>
    <row r="41" spans="3:11" x14ac:dyDescent="0.25">
      <c r="C41"/>
      <c r="D41"/>
      <c r="K41"/>
    </row>
    <row r="42" spans="3:11" x14ac:dyDescent="0.25">
      <c r="C42"/>
      <c r="D42"/>
      <c r="K42"/>
    </row>
    <row r="43" spans="3:11" x14ac:dyDescent="0.25">
      <c r="C43"/>
      <c r="D43"/>
      <c r="K43"/>
    </row>
    <row r="44" spans="3:11" x14ac:dyDescent="0.25">
      <c r="C44"/>
      <c r="D44"/>
      <c r="K44"/>
    </row>
    <row r="45" spans="3:11" x14ac:dyDescent="0.25">
      <c r="C45"/>
      <c r="D45"/>
      <c r="K45"/>
    </row>
    <row r="46" spans="3:11" x14ac:dyDescent="0.25">
      <c r="C46"/>
      <c r="D46"/>
      <c r="K46"/>
    </row>
    <row r="47" spans="3:11" x14ac:dyDescent="0.25">
      <c r="C47"/>
      <c r="D47"/>
      <c r="K47"/>
    </row>
    <row r="48" spans="3:11" x14ac:dyDescent="0.25">
      <c r="C48"/>
      <c r="D48"/>
      <c r="K48"/>
    </row>
    <row r="49" spans="3:11" x14ac:dyDescent="0.25">
      <c r="C49"/>
      <c r="D49"/>
      <c r="K49"/>
    </row>
    <row r="50" spans="3:11" x14ac:dyDescent="0.25">
      <c r="C50"/>
      <c r="D50"/>
      <c r="K50"/>
    </row>
    <row r="51" spans="3:11" x14ac:dyDescent="0.25">
      <c r="C51"/>
      <c r="D51"/>
      <c r="K51"/>
    </row>
    <row r="52" spans="3:11" x14ac:dyDescent="0.25">
      <c r="C52"/>
      <c r="D52"/>
      <c r="K52"/>
    </row>
    <row r="53" spans="3:11" x14ac:dyDescent="0.25">
      <c r="C53"/>
      <c r="D53"/>
      <c r="K53"/>
    </row>
    <row r="54" spans="3:11" x14ac:dyDescent="0.25">
      <c r="C54"/>
      <c r="D54"/>
      <c r="K54"/>
    </row>
    <row r="55" spans="3:11" x14ac:dyDescent="0.25">
      <c r="C55"/>
      <c r="D55"/>
      <c r="K55"/>
    </row>
    <row r="56" spans="3:11" x14ac:dyDescent="0.25">
      <c r="C56"/>
      <c r="D56"/>
      <c r="K56"/>
    </row>
    <row r="57" spans="3:11" x14ac:dyDescent="0.25">
      <c r="C57"/>
      <c r="D57"/>
      <c r="K57"/>
    </row>
    <row r="58" spans="3:11" x14ac:dyDescent="0.25">
      <c r="C58"/>
      <c r="D58"/>
      <c r="K58"/>
    </row>
    <row r="59" spans="3:11" x14ac:dyDescent="0.25">
      <c r="C59"/>
      <c r="D59"/>
      <c r="K59"/>
    </row>
    <row r="60" spans="3:11" x14ac:dyDescent="0.25">
      <c r="C60"/>
      <c r="D60"/>
      <c r="K60"/>
    </row>
    <row r="61" spans="3:11" x14ac:dyDescent="0.25">
      <c r="C61"/>
      <c r="D61"/>
      <c r="K61"/>
    </row>
    <row r="62" spans="3:11" x14ac:dyDescent="0.25">
      <c r="C62"/>
      <c r="D62"/>
      <c r="K62"/>
    </row>
    <row r="63" spans="3:11" x14ac:dyDescent="0.25">
      <c r="C63"/>
      <c r="D63"/>
      <c r="K63"/>
    </row>
    <row r="64" spans="3:11" x14ac:dyDescent="0.25">
      <c r="C64"/>
      <c r="D64"/>
      <c r="K64"/>
    </row>
    <row r="65" spans="3:11" x14ac:dyDescent="0.25">
      <c r="C65"/>
      <c r="D65"/>
      <c r="K65"/>
    </row>
    <row r="66" spans="3:11" x14ac:dyDescent="0.25">
      <c r="C66"/>
      <c r="D66"/>
      <c r="K66"/>
    </row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workbookViewId="0">
      <selection activeCell="M9" sqref="M9:O18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Synthese!A147</f>
        <v>15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Synthese!C147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Synthese!B147</f>
        <v>115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7" t="s">
        <v>15</v>
      </c>
      <c r="K8" s="45" t="s">
        <v>16</v>
      </c>
      <c r="L8" s="127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Synthese!H147</f>
        <v>15</v>
      </c>
      <c r="B9" s="79">
        <f>Synthese!I147</f>
        <v>15</v>
      </c>
      <c r="C9" s="128">
        <f>Synthese!J147</f>
        <v>15</v>
      </c>
      <c r="D9" s="128">
        <f>Synthese!K147</f>
        <v>8</v>
      </c>
      <c r="E9" s="183" t="s">
        <v>52</v>
      </c>
      <c r="F9" s="183"/>
      <c r="G9" s="183"/>
      <c r="H9" s="193"/>
      <c r="I9" s="78">
        <f>Synthese!L147</f>
        <v>15</v>
      </c>
      <c r="J9" s="78">
        <f>Synthese!M147</f>
        <v>15</v>
      </c>
      <c r="K9" s="129">
        <f>Synthese!N147</f>
        <v>15</v>
      </c>
      <c r="L9" s="129">
        <f>Synthese!O147</f>
        <v>8</v>
      </c>
      <c r="M9" s="333">
        <f>Synthese!P147</f>
        <v>15</v>
      </c>
      <c r="N9" s="334"/>
      <c r="O9" s="335"/>
      <c r="Q9" s="74">
        <f>K9-10</f>
        <v>5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Synthese!H148</f>
        <v>15</v>
      </c>
      <c r="B10" s="79">
        <f>Synthese!I148</f>
        <v>15</v>
      </c>
      <c r="C10" s="128">
        <f>Synthese!J148</f>
        <v>15</v>
      </c>
      <c r="D10" s="128">
        <f>Synthese!K148</f>
        <v>8</v>
      </c>
      <c r="E10" s="358" t="s">
        <v>53</v>
      </c>
      <c r="F10" s="358"/>
      <c r="G10" s="358"/>
      <c r="H10" s="359"/>
      <c r="I10" s="78">
        <f>Synthese!L148</f>
        <v>15</v>
      </c>
      <c r="J10" s="78">
        <f>Synthese!M148</f>
        <v>15</v>
      </c>
      <c r="K10" s="129">
        <f>Synthese!N148</f>
        <v>15</v>
      </c>
      <c r="L10" s="129">
        <f>Synthese!O148</f>
        <v>8</v>
      </c>
      <c r="M10" s="333">
        <f>Synthese!P148</f>
        <v>15</v>
      </c>
      <c r="N10" s="334"/>
      <c r="O10" s="335"/>
      <c r="Q10" s="74">
        <f t="shared" ref="Q10:R18" si="0">K10-10</f>
        <v>5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Synthese!H149</f>
        <v>15</v>
      </c>
      <c r="B11" s="79">
        <f>Synthese!I149</f>
        <v>15</v>
      </c>
      <c r="C11" s="128">
        <f>Synthese!J149</f>
        <v>15</v>
      </c>
      <c r="D11" s="128">
        <f>Synthese!K149</f>
        <v>8</v>
      </c>
      <c r="E11" s="182" t="s">
        <v>54</v>
      </c>
      <c r="F11" s="183"/>
      <c r="G11" s="183"/>
      <c r="H11" s="193"/>
      <c r="I11" s="78">
        <f>Synthese!L149</f>
        <v>15</v>
      </c>
      <c r="J11" s="78">
        <f>Synthese!M149</f>
        <v>15</v>
      </c>
      <c r="K11" s="129">
        <f>Synthese!N149</f>
        <v>15</v>
      </c>
      <c r="L11" s="129">
        <f>Synthese!O149</f>
        <v>8</v>
      </c>
      <c r="M11" s="333">
        <f>Synthese!P149</f>
        <v>15</v>
      </c>
      <c r="N11" s="334"/>
      <c r="O11" s="335"/>
      <c r="Q11" s="74">
        <f t="shared" si="0"/>
        <v>5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Synthese!H150</f>
        <v>15</v>
      </c>
      <c r="B12" s="79">
        <f>Synthese!I150</f>
        <v>15</v>
      </c>
      <c r="C12" s="128">
        <f>Synthese!J150</f>
        <v>15</v>
      </c>
      <c r="D12" s="128">
        <f>Synthese!K150</f>
        <v>8</v>
      </c>
      <c r="E12" s="182" t="s">
        <v>55</v>
      </c>
      <c r="F12" s="183"/>
      <c r="G12" s="183"/>
      <c r="H12" s="193"/>
      <c r="I12" s="78">
        <f>Synthese!L150</f>
        <v>15</v>
      </c>
      <c r="J12" s="78">
        <f>Synthese!M150</f>
        <v>15</v>
      </c>
      <c r="K12" s="129">
        <f>Synthese!N150</f>
        <v>15</v>
      </c>
      <c r="L12" s="129">
        <f>Synthese!O150</f>
        <v>8</v>
      </c>
      <c r="M12" s="333">
        <f>Synthese!P150</f>
        <v>15</v>
      </c>
      <c r="N12" s="334"/>
      <c r="O12" s="335"/>
      <c r="Q12" s="74">
        <f t="shared" si="0"/>
        <v>5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Synthese!H151</f>
        <v>15</v>
      </c>
      <c r="B13" s="79">
        <f>Synthese!I151</f>
        <v>15</v>
      </c>
      <c r="C13" s="128">
        <f>Synthese!J151</f>
        <v>15</v>
      </c>
      <c r="D13" s="128">
        <f>Synthese!K151</f>
        <v>8</v>
      </c>
      <c r="E13" s="182" t="s">
        <v>56</v>
      </c>
      <c r="F13" s="183"/>
      <c r="G13" s="183"/>
      <c r="H13" s="193"/>
      <c r="I13" s="78">
        <f>Synthese!L151</f>
        <v>15</v>
      </c>
      <c r="J13" s="78">
        <f>Synthese!M151</f>
        <v>15</v>
      </c>
      <c r="K13" s="129">
        <f>Synthese!N151</f>
        <v>15</v>
      </c>
      <c r="L13" s="129">
        <f>Synthese!O151</f>
        <v>8</v>
      </c>
      <c r="M13" s="333">
        <f>Synthese!P151</f>
        <v>15</v>
      </c>
      <c r="N13" s="334"/>
      <c r="O13" s="335"/>
      <c r="Q13" s="74">
        <f t="shared" si="0"/>
        <v>5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Synthese!H152</f>
        <v>15</v>
      </c>
      <c r="B14" s="79">
        <f>Synthese!I152</f>
        <v>15</v>
      </c>
      <c r="C14" s="128">
        <f>Synthese!J152</f>
        <v>15</v>
      </c>
      <c r="D14" s="128">
        <f>Synthese!K152</f>
        <v>8</v>
      </c>
      <c r="E14" s="182" t="s">
        <v>57</v>
      </c>
      <c r="F14" s="183"/>
      <c r="G14" s="183"/>
      <c r="H14" s="193"/>
      <c r="I14" s="78">
        <f>Synthese!L152</f>
        <v>15</v>
      </c>
      <c r="J14" s="78">
        <f>Synthese!M152</f>
        <v>15</v>
      </c>
      <c r="K14" s="129">
        <f>Synthese!N152</f>
        <v>15</v>
      </c>
      <c r="L14" s="129">
        <f>Synthese!O152</f>
        <v>8</v>
      </c>
      <c r="M14" s="333">
        <f>Synthese!P152</f>
        <v>15</v>
      </c>
      <c r="N14" s="334"/>
      <c r="O14" s="335"/>
      <c r="Q14" s="74">
        <f t="shared" si="0"/>
        <v>5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Synthese!H153</f>
        <v>15</v>
      </c>
      <c r="B15" s="79">
        <f>Synthese!I153</f>
        <v>15</v>
      </c>
      <c r="C15" s="128">
        <f>Synthese!J153</f>
        <v>15</v>
      </c>
      <c r="D15" s="128">
        <f>Synthese!K153</f>
        <v>8</v>
      </c>
      <c r="E15" s="182" t="s">
        <v>58</v>
      </c>
      <c r="F15" s="183"/>
      <c r="G15" s="183"/>
      <c r="H15" s="193"/>
      <c r="I15" s="78">
        <f>Synthese!L153</f>
        <v>15</v>
      </c>
      <c r="J15" s="78">
        <f>Synthese!M153</f>
        <v>15</v>
      </c>
      <c r="K15" s="129">
        <f>Synthese!N153</f>
        <v>15</v>
      </c>
      <c r="L15" s="129">
        <f>Synthese!O153</f>
        <v>8</v>
      </c>
      <c r="M15" s="333">
        <f>Synthese!P153</f>
        <v>15</v>
      </c>
      <c r="N15" s="334"/>
      <c r="O15" s="335"/>
      <c r="Q15" s="74">
        <f t="shared" si="0"/>
        <v>5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Synthese!H154</f>
        <v>15</v>
      </c>
      <c r="B16" s="79">
        <f>Synthese!I154</f>
        <v>15</v>
      </c>
      <c r="C16" s="128">
        <f>Synthese!J154</f>
        <v>15</v>
      </c>
      <c r="D16" s="128">
        <f>Synthese!K154</f>
        <v>8</v>
      </c>
      <c r="E16" s="182" t="s">
        <v>59</v>
      </c>
      <c r="F16" s="183"/>
      <c r="G16" s="183"/>
      <c r="H16" s="193"/>
      <c r="I16" s="78">
        <f>Synthese!L154</f>
        <v>15</v>
      </c>
      <c r="J16" s="78">
        <f>Synthese!M154</f>
        <v>15</v>
      </c>
      <c r="K16" s="129">
        <f>Synthese!N154</f>
        <v>15</v>
      </c>
      <c r="L16" s="129">
        <f>Synthese!O154</f>
        <v>8</v>
      </c>
      <c r="M16" s="333">
        <f>Synthese!P154</f>
        <v>15</v>
      </c>
      <c r="N16" s="334"/>
      <c r="O16" s="335"/>
      <c r="Q16" s="74">
        <f t="shared" si="0"/>
        <v>5</v>
      </c>
      <c r="R16" s="75">
        <f t="shared" si="0"/>
        <v>-2</v>
      </c>
      <c r="S16" s="65"/>
    </row>
    <row r="17" spans="1:22" s="6" customFormat="1" ht="30.75" customHeight="1" x14ac:dyDescent="0.25">
      <c r="A17" s="79">
        <f>Synthese!H155</f>
        <v>15</v>
      </c>
      <c r="B17" s="79">
        <f>Synthese!I155</f>
        <v>15</v>
      </c>
      <c r="C17" s="128">
        <f>Synthese!J155</f>
        <v>15</v>
      </c>
      <c r="D17" s="128">
        <f>Synthese!K155</f>
        <v>8</v>
      </c>
      <c r="E17" s="182" t="s">
        <v>60</v>
      </c>
      <c r="F17" s="183"/>
      <c r="G17" s="183"/>
      <c r="H17" s="193"/>
      <c r="I17" s="78">
        <f>Synthese!L155</f>
        <v>15</v>
      </c>
      <c r="J17" s="78">
        <f>Synthese!M155</f>
        <v>15</v>
      </c>
      <c r="K17" s="129">
        <f>Synthese!N155</f>
        <v>15</v>
      </c>
      <c r="L17" s="129">
        <f>Synthese!O155</f>
        <v>8</v>
      </c>
      <c r="M17" s="333">
        <f>Synthese!P155</f>
        <v>15</v>
      </c>
      <c r="N17" s="334"/>
      <c r="O17" s="335"/>
      <c r="Q17" s="74">
        <f t="shared" si="0"/>
        <v>5</v>
      </c>
      <c r="R17" s="75">
        <f t="shared" si="0"/>
        <v>-2</v>
      </c>
      <c r="S17" s="65"/>
    </row>
    <row r="18" spans="1:22" s="6" customFormat="1" ht="36" customHeight="1" thickBot="1" x14ac:dyDescent="0.3">
      <c r="A18" s="79">
        <f>Synthese!H156</f>
        <v>15</v>
      </c>
      <c r="B18" s="79">
        <f>Synthese!I156</f>
        <v>15</v>
      </c>
      <c r="C18" s="128">
        <f>Synthese!J156</f>
        <v>15</v>
      </c>
      <c r="D18" s="128">
        <f>Synthese!K156</f>
        <v>8</v>
      </c>
      <c r="E18" s="212" t="s">
        <v>61</v>
      </c>
      <c r="F18" s="331"/>
      <c r="G18" s="331"/>
      <c r="H18" s="332"/>
      <c r="I18" s="78">
        <f>Synthese!L156</f>
        <v>15</v>
      </c>
      <c r="J18" s="78">
        <f>Synthese!M156</f>
        <v>15</v>
      </c>
      <c r="K18" s="129">
        <f>Synthese!N156</f>
        <v>15</v>
      </c>
      <c r="L18" s="129">
        <f>Synthese!O156</f>
        <v>8</v>
      </c>
      <c r="M18" s="333">
        <f>Synthese!P156</f>
        <v>15</v>
      </c>
      <c r="N18" s="334"/>
      <c r="O18" s="335"/>
      <c r="Q18" s="74">
        <f t="shared" si="0"/>
        <v>5</v>
      </c>
      <c r="R18" s="75">
        <f t="shared" si="0"/>
        <v>-2</v>
      </c>
      <c r="S18" s="65"/>
    </row>
    <row r="19" spans="1:22" s="6" customFormat="1" ht="36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Synthese!T147</f>
        <v>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Synthese!S147</f>
        <v>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3:11" x14ac:dyDescent="0.25">
      <c r="C33"/>
      <c r="K33"/>
    </row>
    <row r="34" spans="3:11" x14ac:dyDescent="0.25">
      <c r="C34"/>
      <c r="K34"/>
    </row>
    <row r="35" spans="3:11" x14ac:dyDescent="0.25">
      <c r="C35"/>
      <c r="D35"/>
      <c r="K35"/>
    </row>
    <row r="36" spans="3:11" x14ac:dyDescent="0.25">
      <c r="C36"/>
      <c r="D36"/>
      <c r="K36"/>
    </row>
    <row r="37" spans="3:11" x14ac:dyDescent="0.25">
      <c r="C37"/>
      <c r="D37"/>
      <c r="K37"/>
    </row>
    <row r="38" spans="3:11" x14ac:dyDescent="0.25">
      <c r="C38"/>
      <c r="D38"/>
      <c r="K38"/>
    </row>
    <row r="39" spans="3:11" x14ac:dyDescent="0.25">
      <c r="C39"/>
      <c r="D39"/>
      <c r="K39"/>
    </row>
    <row r="40" spans="3:11" x14ac:dyDescent="0.25">
      <c r="C40"/>
      <c r="D40"/>
      <c r="K40"/>
    </row>
    <row r="41" spans="3:11" x14ac:dyDescent="0.25">
      <c r="C41"/>
      <c r="D41"/>
      <c r="K41"/>
    </row>
    <row r="42" spans="3:11" x14ac:dyDescent="0.25">
      <c r="C42"/>
      <c r="D42"/>
      <c r="K42"/>
    </row>
    <row r="43" spans="3:11" x14ac:dyDescent="0.25">
      <c r="C43"/>
      <c r="D43"/>
      <c r="K43"/>
    </row>
    <row r="44" spans="3:11" x14ac:dyDescent="0.25">
      <c r="C44"/>
      <c r="D44"/>
      <c r="K44"/>
    </row>
    <row r="45" spans="3:11" x14ac:dyDescent="0.25">
      <c r="C45"/>
      <c r="D45"/>
      <c r="K45"/>
    </row>
    <row r="46" spans="3:11" x14ac:dyDescent="0.25">
      <c r="C46"/>
      <c r="D46"/>
      <c r="K46"/>
    </row>
    <row r="47" spans="3:11" x14ac:dyDescent="0.25">
      <c r="C47"/>
      <c r="D47"/>
      <c r="K47"/>
    </row>
    <row r="48" spans="3:11" x14ac:dyDescent="0.25">
      <c r="C48"/>
      <c r="D48"/>
      <c r="K48"/>
    </row>
    <row r="49" spans="3:11" x14ac:dyDescent="0.25">
      <c r="C49"/>
      <c r="D49"/>
      <c r="K49"/>
    </row>
    <row r="50" spans="3:11" x14ac:dyDescent="0.25">
      <c r="C50"/>
      <c r="D50"/>
      <c r="K50"/>
    </row>
    <row r="51" spans="3:11" x14ac:dyDescent="0.25">
      <c r="C51"/>
      <c r="D51"/>
      <c r="K51"/>
    </row>
    <row r="52" spans="3:11" x14ac:dyDescent="0.25">
      <c r="C52"/>
      <c r="D52"/>
      <c r="K52"/>
    </row>
    <row r="53" spans="3:11" x14ac:dyDescent="0.25">
      <c r="C53"/>
      <c r="D53"/>
      <c r="K53"/>
    </row>
    <row r="54" spans="3:11" x14ac:dyDescent="0.25">
      <c r="C54"/>
      <c r="D54"/>
      <c r="K54"/>
    </row>
    <row r="55" spans="3:11" x14ac:dyDescent="0.25">
      <c r="C55"/>
      <c r="D55"/>
      <c r="K55"/>
    </row>
    <row r="56" spans="3:11" x14ac:dyDescent="0.25">
      <c r="C56"/>
      <c r="D56"/>
      <c r="K56"/>
    </row>
    <row r="57" spans="3:11" x14ac:dyDescent="0.25">
      <c r="C57"/>
      <c r="D57"/>
      <c r="K57"/>
    </row>
    <row r="58" spans="3:11" x14ac:dyDescent="0.25">
      <c r="C58"/>
      <c r="D58"/>
      <c r="K58"/>
    </row>
    <row r="59" spans="3:11" x14ac:dyDescent="0.25">
      <c r="C59"/>
      <c r="D59"/>
      <c r="K59"/>
    </row>
    <row r="60" spans="3:11" x14ac:dyDescent="0.25">
      <c r="C60"/>
      <c r="D60"/>
      <c r="K60"/>
    </row>
    <row r="61" spans="3:11" x14ac:dyDescent="0.25">
      <c r="C61"/>
      <c r="D61"/>
      <c r="K61"/>
    </row>
    <row r="62" spans="3:11" x14ac:dyDescent="0.25">
      <c r="C62"/>
      <c r="D62"/>
      <c r="K62"/>
    </row>
    <row r="63" spans="3:11" x14ac:dyDescent="0.25">
      <c r="C63"/>
      <c r="D63"/>
      <c r="K63"/>
    </row>
    <row r="64" spans="3:11" x14ac:dyDescent="0.25">
      <c r="C64"/>
      <c r="D64"/>
      <c r="K64"/>
    </row>
    <row r="65" spans="3:11" x14ac:dyDescent="0.25">
      <c r="C65"/>
      <c r="D65"/>
      <c r="K65"/>
    </row>
    <row r="66" spans="3:11" x14ac:dyDescent="0.25">
      <c r="C66"/>
      <c r="D66"/>
      <c r="K66"/>
    </row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8"/>
  <sheetViews>
    <sheetView workbookViewId="0">
      <selection activeCell="B18" sqref="B18"/>
    </sheetView>
  </sheetViews>
  <sheetFormatPr baseColWidth="10" defaultRowHeight="15" x14ac:dyDescent="0.25"/>
  <cols>
    <col min="1" max="1" width="6.140625" customWidth="1"/>
    <col min="2" max="3" width="41.140625" customWidth="1"/>
    <col min="4" max="4" width="16.28515625" customWidth="1"/>
    <col min="5" max="5" width="19.85546875" customWidth="1"/>
    <col min="6" max="6" width="20.7109375" customWidth="1"/>
    <col min="7" max="7" width="19" customWidth="1"/>
    <col min="8" max="8" width="23.28515625" customWidth="1"/>
    <col min="9" max="9" width="21.5703125" customWidth="1"/>
    <col min="11" max="11" width="20.28515625" customWidth="1"/>
  </cols>
  <sheetData>
    <row r="3" spans="2:14" ht="15.75" thickBot="1" x14ac:dyDescent="0.3"/>
    <row r="4" spans="2:14" ht="15.75" thickTop="1" x14ac:dyDescent="0.25">
      <c r="C4" s="91" t="s">
        <v>73</v>
      </c>
      <c r="D4" s="92" t="s">
        <v>74</v>
      </c>
      <c r="E4" s="92" t="s">
        <v>75</v>
      </c>
      <c r="F4" s="92" t="s">
        <v>76</v>
      </c>
      <c r="G4" s="92" t="s">
        <v>77</v>
      </c>
      <c r="H4" s="92" t="s">
        <v>78</v>
      </c>
      <c r="I4" s="93" t="s">
        <v>79</v>
      </c>
      <c r="K4" s="109" t="s">
        <v>236</v>
      </c>
    </row>
    <row r="5" spans="2:14" ht="91.5" customHeight="1" x14ac:dyDescent="0.25">
      <c r="B5" s="125" t="str">
        <f>C5</f>
        <v>Château Potel
Impasse des maillets  BP 34
02460 
LA FERTE MILON
0020025S</v>
      </c>
      <c r="C5" s="104" t="s">
        <v>234</v>
      </c>
      <c r="D5" s="95" t="s">
        <v>80</v>
      </c>
      <c r="E5" s="95" t="s">
        <v>81</v>
      </c>
      <c r="F5" s="96" t="s">
        <v>82</v>
      </c>
      <c r="G5" s="95" t="s">
        <v>83</v>
      </c>
      <c r="H5" s="97" t="s">
        <v>84</v>
      </c>
      <c r="I5" s="98" t="s">
        <v>85</v>
      </c>
      <c r="K5" s="110"/>
      <c r="M5">
        <f>SUM(M6:M8)</f>
        <v>15</v>
      </c>
    </row>
    <row r="6" spans="2:14" ht="91.5" customHeight="1" x14ac:dyDescent="0.25">
      <c r="B6" s="125" t="str">
        <f>C6</f>
        <v>Lycée Gustave Eiffel GANNAT
44 rue Jean Bertin BP 23
03800
GANNAT
0030905T</v>
      </c>
      <c r="C6" s="104" t="s">
        <v>248</v>
      </c>
      <c r="D6" s="95" t="s">
        <v>86</v>
      </c>
      <c r="E6" s="95" t="s">
        <v>87</v>
      </c>
      <c r="F6" s="96" t="s">
        <v>88</v>
      </c>
      <c r="G6" s="95" t="s">
        <v>89</v>
      </c>
      <c r="H6" s="97" t="s">
        <v>90</v>
      </c>
      <c r="I6" s="98" t="s">
        <v>91</v>
      </c>
      <c r="K6" s="110" t="s">
        <v>237</v>
      </c>
      <c r="M6">
        <f>COUNTIF(Synthese!S7:S156,K6)</f>
        <v>1</v>
      </c>
      <c r="N6" s="85">
        <f>M6/M5</f>
        <v>6.6666666666666666E-2</v>
      </c>
    </row>
    <row r="7" spans="2:14" ht="91.5" customHeight="1" x14ac:dyDescent="0.25">
      <c r="B7" s="125" t="str">
        <f>C7</f>
        <v>Lycée Val Moré
13 avenue B. Pieds
10110
BAR/SEINE
0100004A</v>
      </c>
      <c r="C7" s="124" t="s">
        <v>255</v>
      </c>
      <c r="D7" s="95" t="s">
        <v>92</v>
      </c>
      <c r="E7" s="95" t="s">
        <v>93</v>
      </c>
      <c r="F7" s="95">
        <v>10110</v>
      </c>
      <c r="G7" s="95" t="s">
        <v>94</v>
      </c>
      <c r="H7" s="97" t="s">
        <v>84</v>
      </c>
      <c r="I7" s="98" t="s">
        <v>95</v>
      </c>
      <c r="K7" s="110" t="s">
        <v>238</v>
      </c>
      <c r="M7">
        <f>COUNTIF(Synthese!S7:S156,K7)</f>
        <v>9</v>
      </c>
      <c r="N7" s="85">
        <f>M7/M5</f>
        <v>0.6</v>
      </c>
    </row>
    <row r="8" spans="2:14" ht="91.5" customHeight="1" x14ac:dyDescent="0.25">
      <c r="B8" s="125" t="str">
        <f>C8&amp;"                                                                           "&amp;E8&amp;"                                  "&amp;F8&amp; "   "&amp;G8 &amp;"                         "&amp; D8</f>
        <v>Lycée B. Pascal                                                                           11 rue de Dampierre BP 114                                  17400   ST JEAN D'ANGELY                         0170052P</v>
      </c>
      <c r="C8" s="94" t="s">
        <v>96</v>
      </c>
      <c r="D8" s="95" t="s">
        <v>97</v>
      </c>
      <c r="E8" s="95" t="s">
        <v>98</v>
      </c>
      <c r="F8" s="95">
        <v>17400</v>
      </c>
      <c r="G8" s="95" t="s">
        <v>99</v>
      </c>
      <c r="H8" s="97" t="s">
        <v>100</v>
      </c>
      <c r="I8" s="98" t="s">
        <v>101</v>
      </c>
      <c r="K8" s="110" t="s">
        <v>239</v>
      </c>
      <c r="M8">
        <f>COUNTIF(Synthese!S7:S156,K8)</f>
        <v>5</v>
      </c>
      <c r="N8" s="85">
        <f>M8/M5</f>
        <v>0.33333333333333331</v>
      </c>
    </row>
    <row r="9" spans="2:14" ht="91.5" customHeight="1" x14ac:dyDescent="0.25">
      <c r="B9" s="125" t="str">
        <f>C9&amp;"
 "&amp;E9&amp;" 
"&amp;F9&amp; " "&amp;G9 &amp;"
  "&amp; D9</f>
        <v>UFA M. Barbanceys
 rue de l'artisanat 
19160 NEUVIC
  0190027B</v>
      </c>
      <c r="C9" s="94" t="s">
        <v>102</v>
      </c>
      <c r="D9" s="95" t="s">
        <v>103</v>
      </c>
      <c r="E9" s="95" t="s">
        <v>104</v>
      </c>
      <c r="F9" s="95">
        <v>19160</v>
      </c>
      <c r="G9" s="95" t="s">
        <v>105</v>
      </c>
      <c r="H9" s="97" t="s">
        <v>90</v>
      </c>
      <c r="I9" s="98" t="s">
        <v>106</v>
      </c>
      <c r="K9" s="111" t="s">
        <v>245</v>
      </c>
    </row>
    <row r="10" spans="2:14" ht="91.5" customHeight="1" x14ac:dyDescent="0.25">
      <c r="B10" s="125" t="str">
        <f>C10&amp;"
"&amp;E10&amp;"
"&amp;F10&amp; "   "&amp;G10 &amp;" 
"&amp; D10</f>
        <v>EFIATP
26 rue de Bellevue BP 11
19300   EGLETON 
0195061Y</v>
      </c>
      <c r="C10" s="94" t="s">
        <v>107</v>
      </c>
      <c r="D10" s="95" t="s">
        <v>108</v>
      </c>
      <c r="E10" s="95" t="s">
        <v>109</v>
      </c>
      <c r="F10" s="95">
        <v>19300</v>
      </c>
      <c r="G10" s="95" t="s">
        <v>110</v>
      </c>
      <c r="H10" s="97" t="s">
        <v>90</v>
      </c>
      <c r="I10" s="98" t="s">
        <v>106</v>
      </c>
      <c r="K10" s="110"/>
    </row>
    <row r="11" spans="2:14" ht="91.5" customHeight="1" x14ac:dyDescent="0.25">
      <c r="B11" s="125" t="str">
        <f>C11&amp;" 
"&amp;E11&amp;"
"&amp;F11&amp; " "&amp;G11 &amp;" 
"&amp; D11</f>
        <v>Ecole des métiers du Gers 
1 avenue de la République
32550 PAVIE 
0320542R</v>
      </c>
      <c r="C11" s="94" t="s">
        <v>111</v>
      </c>
      <c r="D11" s="95" t="s">
        <v>112</v>
      </c>
      <c r="E11" s="95" t="s">
        <v>113</v>
      </c>
      <c r="F11" s="95">
        <v>32550</v>
      </c>
      <c r="G11" s="95" t="s">
        <v>114</v>
      </c>
      <c r="H11" s="97" t="s">
        <v>90</v>
      </c>
      <c r="I11" s="98" t="s">
        <v>115</v>
      </c>
      <c r="K11" s="110" t="s">
        <v>246</v>
      </c>
    </row>
    <row r="12" spans="2:14" ht="91.5" customHeight="1" x14ac:dyDescent="0.25">
      <c r="B12" s="125" t="str">
        <f>C12&amp;" 
 "&amp;E12&amp;"
"&amp;F12&amp; "  "&amp;G12 &amp;"   
"&amp; D12</f>
        <v>GRETA Léonard de Vinci 
 24 rue du collège Technique
33290  BLANQUEFORT   
0339555G</v>
      </c>
      <c r="C12" s="94" t="s">
        <v>116</v>
      </c>
      <c r="D12" s="95" t="s">
        <v>117</v>
      </c>
      <c r="E12" s="95" t="s">
        <v>118</v>
      </c>
      <c r="F12" s="95">
        <v>33290</v>
      </c>
      <c r="G12" s="95" t="s">
        <v>119</v>
      </c>
      <c r="H12" s="97" t="s">
        <v>90</v>
      </c>
      <c r="I12" s="98" t="s">
        <v>120</v>
      </c>
      <c r="K12" s="110" t="s">
        <v>247</v>
      </c>
    </row>
    <row r="13" spans="2:14" ht="91.5" customHeight="1" x14ac:dyDescent="0.25">
      <c r="B13" s="125" t="str">
        <f>C13&amp;"   
"&amp;E13&amp;"
"&amp;F13&amp; "    "&amp;G13 &amp;"
"&amp; D13</f>
        <v>Lycée C. Alliès   
24 boulevard Joliot Curie BP 74
34120    PEZENAS
0340061G</v>
      </c>
      <c r="C13" s="94" t="s">
        <v>121</v>
      </c>
      <c r="D13" s="95" t="s">
        <v>122</v>
      </c>
      <c r="E13" s="95" t="s">
        <v>123</v>
      </c>
      <c r="F13" s="95">
        <v>34120</v>
      </c>
      <c r="G13" s="95" t="s">
        <v>124</v>
      </c>
      <c r="H13" s="97" t="s">
        <v>125</v>
      </c>
      <c r="I13" s="98" t="s">
        <v>126</v>
      </c>
      <c r="K13" s="110"/>
    </row>
    <row r="14" spans="2:14" ht="91.5" customHeight="1" x14ac:dyDescent="0.25">
      <c r="B14" s="125" t="str">
        <f>C14&amp;" 
"&amp;E14&amp;"
"&amp;F14&amp; " "&amp;G14 &amp;"
"&amp; D14</f>
        <v>GRETA HERAULT OUEST-BEZIER 
AVENUE DES MARTYRS DE LA RESISTANCE BP 745
34521 BEZIERS 
0341541R</v>
      </c>
      <c r="C14" s="94" t="s">
        <v>127</v>
      </c>
      <c r="D14" s="95" t="s">
        <v>128</v>
      </c>
      <c r="E14" s="95" t="s">
        <v>129</v>
      </c>
      <c r="F14" s="95">
        <v>34521</v>
      </c>
      <c r="G14" s="95" t="s">
        <v>130</v>
      </c>
      <c r="H14" s="97" t="s">
        <v>125</v>
      </c>
      <c r="I14" s="98" t="s">
        <v>126</v>
      </c>
    </row>
    <row r="15" spans="2:14" ht="91.5" customHeight="1" x14ac:dyDescent="0.25">
      <c r="B15" s="125" t="str">
        <f>C15&amp;"  
"&amp;E15&amp;"
"&amp;F15&amp; "   "&amp;G15 &amp;"
"&amp; D15</f>
        <v>UNICEM Campus Bretagne  
5 rue Monseigneur Gry BP 27
35420   LOUVIGNE DU DESERT
0351980M</v>
      </c>
      <c r="C15" s="94" t="s">
        <v>131</v>
      </c>
      <c r="D15" s="95" t="s">
        <v>132</v>
      </c>
      <c r="E15" s="95" t="s">
        <v>133</v>
      </c>
      <c r="F15" s="95">
        <v>35420</v>
      </c>
      <c r="G15" s="95" t="s">
        <v>134</v>
      </c>
      <c r="H15" s="97" t="s">
        <v>100</v>
      </c>
      <c r="I15" s="98" t="s">
        <v>135</v>
      </c>
    </row>
    <row r="16" spans="2:14" ht="91.5" customHeight="1" x14ac:dyDescent="0.25">
      <c r="B16" s="125" t="str">
        <f>C16&amp;"  
 "&amp;E16&amp;" 
"&amp;F16&amp; " "&amp;G16 &amp;"
"&amp; D16</f>
        <v>CFA MFEO SORIGNY  
 18 rue de Courance 
37250 SORIGNY
0370983T</v>
      </c>
      <c r="C16" s="94" t="s">
        <v>136</v>
      </c>
      <c r="D16" s="95" t="s">
        <v>137</v>
      </c>
      <c r="E16" s="95" t="s">
        <v>138</v>
      </c>
      <c r="F16" s="95">
        <v>37250</v>
      </c>
      <c r="G16" s="95" t="s">
        <v>139</v>
      </c>
      <c r="H16" s="97" t="s">
        <v>100</v>
      </c>
      <c r="I16" s="98" t="s">
        <v>140</v>
      </c>
    </row>
    <row r="17" spans="2:9" ht="91.5" customHeight="1" x14ac:dyDescent="0.25">
      <c r="B17" s="125" t="str">
        <f>C17&amp;"
"&amp;E17&amp;"
"&amp;F17&amp; " "&amp;G17 &amp;"
"&amp; D17</f>
        <v>GRETA-CFA LYCEE Porte du Lot
Allée F. De Bize
47320 CLAIRAC
047320SZ</v>
      </c>
      <c r="C17" s="94" t="s">
        <v>141</v>
      </c>
      <c r="D17" s="95" t="s">
        <v>142</v>
      </c>
      <c r="E17" s="95" t="s">
        <v>143</v>
      </c>
      <c r="F17" s="95">
        <v>47320</v>
      </c>
      <c r="G17" s="95" t="s">
        <v>144</v>
      </c>
      <c r="H17" s="97" t="s">
        <v>90</v>
      </c>
      <c r="I17" s="98" t="s">
        <v>120</v>
      </c>
    </row>
    <row r="18" spans="2:9" ht="91.5" customHeight="1" x14ac:dyDescent="0.25">
      <c r="B18" s="125" t="str">
        <f>C18&amp;"                                                                       "&amp;E18&amp;"                                                       "&amp;F18&amp; "                                                                     "&amp;G18 &amp;"                                        "&amp; D18</f>
        <v>LP de Narcé                                                                       449 route de Narcé                                                       49800                                                                     BRAIN/L'AUHTION                                        0490013Y</v>
      </c>
      <c r="C18" s="94" t="s">
        <v>145</v>
      </c>
      <c r="D18" s="95" t="s">
        <v>146</v>
      </c>
      <c r="E18" s="95" t="s">
        <v>147</v>
      </c>
      <c r="F18" s="95">
        <v>49800</v>
      </c>
      <c r="G18" s="95" t="s">
        <v>148</v>
      </c>
      <c r="H18" s="97" t="s">
        <v>100</v>
      </c>
      <c r="I18" s="98" t="s">
        <v>149</v>
      </c>
    </row>
    <row r="19" spans="2:9" ht="91.5" customHeight="1" x14ac:dyDescent="0.25">
      <c r="B19" s="125" t="str">
        <f>C19&amp;" 
"&amp;E19&amp;"
"&amp;F19&amp; "  "&amp;G19 &amp;"
"&amp; D19</f>
        <v>Lycée Claude Lehec 
rue Dauphine
50600  ST HILAIRE DU HARCOUET
0500087Y</v>
      </c>
      <c r="C19" s="94" t="s">
        <v>150</v>
      </c>
      <c r="D19" s="95" t="s">
        <v>151</v>
      </c>
      <c r="E19" s="95" t="s">
        <v>152</v>
      </c>
      <c r="F19" s="95">
        <v>50600</v>
      </c>
      <c r="G19" s="95" t="s">
        <v>153</v>
      </c>
      <c r="H19" s="97" t="s">
        <v>100</v>
      </c>
      <c r="I19" s="98" t="s">
        <v>154</v>
      </c>
    </row>
    <row r="20" spans="2:9" ht="91.5" customHeight="1" x14ac:dyDescent="0.25">
      <c r="B20" s="125" t="str">
        <f>C20&amp;"
 "&amp;E20&amp;" 
"&amp;F20&amp; "   "&amp;G20 &amp;" 
"&amp; D20</f>
        <v>CFA Les compagnons du devoir
 42 rue de Reims 
51140   MUIZON 
0511971R</v>
      </c>
      <c r="C20" s="94" t="s">
        <v>155</v>
      </c>
      <c r="D20" s="95" t="s">
        <v>156</v>
      </c>
      <c r="E20" s="95" t="s">
        <v>157</v>
      </c>
      <c r="F20" s="95">
        <v>51140</v>
      </c>
      <c r="G20" s="95" t="s">
        <v>158</v>
      </c>
      <c r="H20" s="97" t="s">
        <v>84</v>
      </c>
      <c r="I20" s="98" t="s">
        <v>95</v>
      </c>
    </row>
    <row r="21" spans="2:9" ht="91.5" customHeight="1" x14ac:dyDescent="0.25">
      <c r="B21" s="125" t="str">
        <f>C21&amp;" 
"&amp;E21&amp;"
 "&amp;F21&amp; " "&amp;G21 &amp;"
"&amp; D21</f>
        <v>Lycée des métiers entre Meurthe et Sanon 
2 rue Levassor
 54110 DOMBASLE/MEURTHE
0540015Y</v>
      </c>
      <c r="C21" s="94" t="s">
        <v>159</v>
      </c>
      <c r="D21" s="95" t="s">
        <v>160</v>
      </c>
      <c r="E21" s="95" t="s">
        <v>161</v>
      </c>
      <c r="F21" s="95">
        <v>54110</v>
      </c>
      <c r="G21" s="95" t="s">
        <v>162</v>
      </c>
      <c r="H21" s="97" t="s">
        <v>84</v>
      </c>
      <c r="I21" s="98" t="s">
        <v>163</v>
      </c>
    </row>
    <row r="22" spans="2:9" ht="91.5" customHeight="1" x14ac:dyDescent="0.25">
      <c r="B22" s="125" t="str">
        <f>C22&amp;"
 "&amp;E22&amp;"
"&amp;F22&amp; "  "&amp;G22 &amp;"
"&amp; D22</f>
        <v>UFA Nicolas Barré
 145 avenue M. Sangnier BP 84
59280  ARMENTIERES
0594889U</v>
      </c>
      <c r="C22" s="94" t="s">
        <v>164</v>
      </c>
      <c r="D22" s="95" t="s">
        <v>165</v>
      </c>
      <c r="E22" s="95" t="s">
        <v>166</v>
      </c>
      <c r="F22" s="95">
        <v>59280</v>
      </c>
      <c r="G22" s="95" t="s">
        <v>167</v>
      </c>
      <c r="H22" s="97" t="s">
        <v>84</v>
      </c>
      <c r="I22" s="98" t="s">
        <v>168</v>
      </c>
    </row>
    <row r="23" spans="2:9" ht="91.5" customHeight="1" x14ac:dyDescent="0.25">
      <c r="B23" s="125" t="str">
        <f>C23&amp;" 
"&amp;E23&amp;"
"&amp;F23&amp; "  "&amp;G23 &amp;"
"&amp; D23</f>
        <v>Lycée TRAVAUX PUBLICS Jean Bertin 
1409 rue d'Aire
62702  BRUAY LA BUISSIERE
0622801H</v>
      </c>
      <c r="C23" s="94" t="s">
        <v>169</v>
      </c>
      <c r="D23" s="95" t="s">
        <v>170</v>
      </c>
      <c r="E23" s="95" t="s">
        <v>171</v>
      </c>
      <c r="F23" s="95">
        <v>62702</v>
      </c>
      <c r="G23" s="95" t="s">
        <v>172</v>
      </c>
      <c r="H23" s="97" t="s">
        <v>84</v>
      </c>
      <c r="I23" s="98" t="s">
        <v>168</v>
      </c>
    </row>
    <row r="24" spans="2:9" ht="91.5" customHeight="1" x14ac:dyDescent="0.25">
      <c r="B24" s="125" t="str">
        <f>C24&amp;" 
"&amp;E24&amp;"
"&amp;F24&amp; " "&amp;G24 &amp;"
"&amp; D24</f>
        <v>GRETA LYCEEDES TP 
1409 rue d'Aire
62702 BRUAY LA BUISSIERE
0623622A</v>
      </c>
      <c r="C24" s="94" t="s">
        <v>173</v>
      </c>
      <c r="D24" s="95" t="s">
        <v>174</v>
      </c>
      <c r="E24" s="95" t="s">
        <v>171</v>
      </c>
      <c r="F24" s="95">
        <v>62702</v>
      </c>
      <c r="G24" s="95" t="s">
        <v>172</v>
      </c>
      <c r="H24" s="97" t="s">
        <v>84</v>
      </c>
      <c r="I24" s="98" t="s">
        <v>168</v>
      </c>
    </row>
    <row r="25" spans="2:9" ht="91.5" customHeight="1" x14ac:dyDescent="0.25">
      <c r="B25" s="125" t="str">
        <f>C25&amp;"
"&amp;E25&amp;"
"&amp;F25&amp; " "&amp;G25 &amp;"
"&amp; D25</f>
        <v>Lycée Paul Emile Victor
1 A avenue de Gail
67210 OBERNAI
0670050R</v>
      </c>
      <c r="C25" s="94" t="s">
        <v>175</v>
      </c>
      <c r="D25" s="95" t="s">
        <v>176</v>
      </c>
      <c r="E25" s="95" t="s">
        <v>177</v>
      </c>
      <c r="F25" s="95">
        <v>67210</v>
      </c>
      <c r="G25" s="95" t="s">
        <v>178</v>
      </c>
      <c r="H25" s="97" t="s">
        <v>84</v>
      </c>
      <c r="I25" s="98" t="s">
        <v>179</v>
      </c>
    </row>
    <row r="26" spans="2:9" ht="91.5" customHeight="1" x14ac:dyDescent="0.25">
      <c r="B26" s="125" t="str">
        <f>C26&amp;"
"&amp;E26&amp;"
"&amp;F26&amp; "  "&amp;G26 &amp;"
"&amp; D26</f>
        <v>Lycée C. Chaplin
373 avenue J. Jaurès CS 50701
69153  DECINES-CHARPIEU
0692800U</v>
      </c>
      <c r="C26" s="94" t="s">
        <v>180</v>
      </c>
      <c r="D26" s="95" t="s">
        <v>181</v>
      </c>
      <c r="E26" s="95" t="s">
        <v>182</v>
      </c>
      <c r="F26" s="95">
        <v>69153</v>
      </c>
      <c r="G26" s="95" t="s">
        <v>183</v>
      </c>
      <c r="H26" s="97" t="s">
        <v>125</v>
      </c>
      <c r="I26" s="98" t="s">
        <v>184</v>
      </c>
    </row>
    <row r="27" spans="2:9" ht="91.5" customHeight="1" x14ac:dyDescent="0.25">
      <c r="B27" s="125" t="str">
        <f>C27&amp;" 
"&amp;E27&amp;"
"&amp;F27&amp; " "&amp;G27 &amp;"
"&amp; D27</f>
        <v>Lycée René Cassin 
49 boulevard des 9 clés
71018 MACON
0710048S</v>
      </c>
      <c r="C27" s="94" t="s">
        <v>185</v>
      </c>
      <c r="D27" s="95" t="s">
        <v>186</v>
      </c>
      <c r="E27" s="95" t="s">
        <v>187</v>
      </c>
      <c r="F27" s="95">
        <v>71018</v>
      </c>
      <c r="G27" s="95" t="s">
        <v>188</v>
      </c>
      <c r="H27" s="97" t="s">
        <v>125</v>
      </c>
      <c r="I27" s="98" t="s">
        <v>189</v>
      </c>
    </row>
    <row r="28" spans="2:9" ht="91.5" customHeight="1" x14ac:dyDescent="0.25">
      <c r="B28" s="125" t="str">
        <f>C28&amp;"
"&amp;E28&amp;"
"&amp;F28&amp; "  "&amp;G28 &amp;"
"&amp; D28</f>
        <v>CFA IPAC ANNECY
42 CHEMIN DE LA PRAIRIE PROLONGEE
74000  ANNECY
0741627S</v>
      </c>
      <c r="C28" s="94" t="s">
        <v>190</v>
      </c>
      <c r="D28" s="95" t="s">
        <v>191</v>
      </c>
      <c r="E28" s="95" t="s">
        <v>192</v>
      </c>
      <c r="F28" s="95">
        <v>74000</v>
      </c>
      <c r="G28" s="95" t="s">
        <v>193</v>
      </c>
      <c r="H28" s="97" t="s">
        <v>125</v>
      </c>
      <c r="I28" s="98" t="s">
        <v>194</v>
      </c>
    </row>
    <row r="29" spans="2:9" ht="91.5" customHeight="1" x14ac:dyDescent="0.25">
      <c r="B29" s="125" t="str">
        <f>C29&amp;"
"&amp;E29&amp;"
"&amp;F29&amp; " "&amp;G29 &amp;"
"&amp; D29</f>
        <v>Lycée Porte des Alpes
26 rue de la Curdy BP 90
74151 RUMILLY
0740031G</v>
      </c>
      <c r="C29" s="94" t="s">
        <v>195</v>
      </c>
      <c r="D29" s="95" t="s">
        <v>196</v>
      </c>
      <c r="E29" s="95" t="s">
        <v>197</v>
      </c>
      <c r="F29" s="95">
        <v>74151</v>
      </c>
      <c r="G29" s="95" t="s">
        <v>198</v>
      </c>
      <c r="H29" s="97" t="s">
        <v>125</v>
      </c>
      <c r="I29" s="98" t="s">
        <v>194</v>
      </c>
    </row>
    <row r="30" spans="2:9" ht="91.5" customHeight="1" x14ac:dyDescent="0.25">
      <c r="B30" s="125" t="str">
        <f>C30&amp;" 
"&amp;E30&amp;"
"&amp;F30&amp; "  "&amp;G30 &amp;"
"&amp; D30</f>
        <v>Campus de Coulommiers 
6 rue des Templiers
77527  COULOMMIERS
0770924L</v>
      </c>
      <c r="C30" s="94" t="s">
        <v>199</v>
      </c>
      <c r="D30" s="95" t="s">
        <v>200</v>
      </c>
      <c r="E30" s="95" t="s">
        <v>201</v>
      </c>
      <c r="F30" s="95">
        <v>77527</v>
      </c>
      <c r="G30" s="95" t="s">
        <v>202</v>
      </c>
      <c r="H30" s="97" t="s">
        <v>84</v>
      </c>
      <c r="I30" s="98" t="s">
        <v>203</v>
      </c>
    </row>
    <row r="31" spans="2:9" ht="91.5" customHeight="1" x14ac:dyDescent="0.25">
      <c r="B31" s="125" t="str">
        <f>C31&amp;"
"&amp;E31&amp;"
"&amp;F31&amp; " "&amp;G31 &amp;"
"&amp; D31</f>
        <v>LPO Antoine Lavoisier
44 boulevard de la République
78440 PORCHEVILLE
0781948U</v>
      </c>
      <c r="C31" s="94" t="s">
        <v>204</v>
      </c>
      <c r="D31" s="95" t="s">
        <v>205</v>
      </c>
      <c r="E31" s="95" t="s">
        <v>206</v>
      </c>
      <c r="F31" s="99">
        <v>78440</v>
      </c>
      <c r="G31" s="95" t="s">
        <v>207</v>
      </c>
      <c r="H31" s="97" t="s">
        <v>100</v>
      </c>
      <c r="I31" s="98" t="s">
        <v>208</v>
      </c>
    </row>
    <row r="32" spans="2:9" ht="91.5" customHeight="1" x14ac:dyDescent="0.25">
      <c r="B32" s="125" t="str">
        <f>C32&amp;"
"&amp;E32&amp;"
"&amp;F32&amp; "
"&amp;G32 &amp;"
"&amp; D32</f>
        <v>Lycée Pierre Mendes France
route de St Denis  BP 29
80201
PERONNE
0800046R</v>
      </c>
      <c r="C32" s="94" t="s">
        <v>209</v>
      </c>
      <c r="D32" s="95" t="s">
        <v>210</v>
      </c>
      <c r="E32" s="95" t="s">
        <v>211</v>
      </c>
      <c r="F32" s="95">
        <v>80201</v>
      </c>
      <c r="G32" s="95" t="s">
        <v>212</v>
      </c>
      <c r="H32" s="97" t="s">
        <v>84</v>
      </c>
      <c r="I32" s="98" t="s">
        <v>85</v>
      </c>
    </row>
    <row r="33" spans="2:9" ht="91.5" customHeight="1" x14ac:dyDescent="0.25">
      <c r="B33" s="125" t="str">
        <f>C33&amp;"
"&amp;E33&amp;"
"&amp;F33&amp; " "&amp;G33 &amp;"
"&amp; D33</f>
        <v>Lycée Jean Jaurès
Route de Blaye
81400 CARMAUX
0810012Y</v>
      </c>
      <c r="C33" s="94" t="s">
        <v>213</v>
      </c>
      <c r="D33" s="95" t="s">
        <v>214</v>
      </c>
      <c r="E33" s="95" t="s">
        <v>215</v>
      </c>
      <c r="F33" s="95">
        <v>81400</v>
      </c>
      <c r="G33" s="95" t="s">
        <v>216</v>
      </c>
      <c r="H33" s="97" t="s">
        <v>90</v>
      </c>
      <c r="I33" s="98" t="s">
        <v>115</v>
      </c>
    </row>
    <row r="34" spans="2:9" ht="91.5" customHeight="1" x14ac:dyDescent="0.25">
      <c r="B34" s="125" t="str">
        <f>C34&amp;"
"&amp;E34&amp;"
"&amp;F34&amp; "  "&amp;G34 &amp;"
"&amp; D34</f>
        <v>Domaine d'Eguilles
840 avenue d'Eguilles BP 70039
84271  VEDENE
0840039L</v>
      </c>
      <c r="C34" s="94" t="s">
        <v>217</v>
      </c>
      <c r="D34" s="95" t="s">
        <v>218</v>
      </c>
      <c r="E34" s="95" t="s">
        <v>219</v>
      </c>
      <c r="F34" s="95">
        <v>84271</v>
      </c>
      <c r="G34" s="95" t="s">
        <v>220</v>
      </c>
      <c r="H34" s="97" t="s">
        <v>125</v>
      </c>
      <c r="I34" s="98" t="s">
        <v>221</v>
      </c>
    </row>
    <row r="35" spans="2:9" ht="91.5" customHeight="1" x14ac:dyDescent="0.25">
      <c r="B35" s="125" t="str">
        <f>C35&amp;"
 "&amp;E35&amp;"
"&amp;F35&amp; " "&amp;G35 &amp;"
"&amp; D35</f>
        <v>GRETA VAUCLUSE
 138 ROUTE DE TARASCON
84082 AVIGNON CEDEX
0840866K</v>
      </c>
      <c r="C35" s="94" t="s">
        <v>222</v>
      </c>
      <c r="D35" s="95" t="s">
        <v>223</v>
      </c>
      <c r="E35" s="95" t="s">
        <v>224</v>
      </c>
      <c r="F35" s="95">
        <v>84082</v>
      </c>
      <c r="G35" s="95" t="s">
        <v>225</v>
      </c>
      <c r="H35" s="97" t="s">
        <v>125</v>
      </c>
      <c r="I35" s="98" t="s">
        <v>221</v>
      </c>
    </row>
    <row r="36" spans="2:9" ht="91.5" customHeight="1" x14ac:dyDescent="0.25">
      <c r="B36" s="125" t="str">
        <f>C36&amp;"
"&amp;E36&amp;"
"&amp;F36&amp; "  "&amp;G36 &amp;"
"&amp; D36</f>
        <v>CFA Isaac de l'Etoile
62 rue du porteau CS70019
86001  POITIERS
0861360L</v>
      </c>
      <c r="C36" s="94" t="s">
        <v>226</v>
      </c>
      <c r="D36" s="95" t="s">
        <v>227</v>
      </c>
      <c r="E36" s="95" t="s">
        <v>228</v>
      </c>
      <c r="F36" s="95">
        <v>86001</v>
      </c>
      <c r="G36" s="95" t="s">
        <v>101</v>
      </c>
      <c r="H36" s="97" t="s">
        <v>100</v>
      </c>
      <c r="I36" s="98" t="s">
        <v>101</v>
      </c>
    </row>
    <row r="37" spans="2:9" ht="91.5" customHeight="1" thickBot="1" x14ac:dyDescent="0.3">
      <c r="B37" s="125" t="str">
        <f>C37&amp;"
"&amp;E37&amp;"
"&amp;F37&amp; "  "&amp;G37 &amp;" 
"&amp; D37</f>
        <v>LPO GUSTAVE EIFFEL KAHANI
KAHANI BP4
97670  OUANGANI 
9760125G</v>
      </c>
      <c r="C37" s="100" t="s">
        <v>229</v>
      </c>
      <c r="D37" s="101" t="s">
        <v>230</v>
      </c>
      <c r="E37" s="101" t="s">
        <v>231</v>
      </c>
      <c r="F37" s="101">
        <v>97670</v>
      </c>
      <c r="G37" s="101" t="s">
        <v>232</v>
      </c>
      <c r="H37" s="102" t="s">
        <v>84</v>
      </c>
      <c r="I37" s="103" t="s">
        <v>233</v>
      </c>
    </row>
    <row r="38" spans="2:9" ht="15.75" thickTop="1" x14ac:dyDescent="0.25"/>
  </sheetData>
  <sheetProtection password="C1F7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6"/>
  <sheetViews>
    <sheetView showGridLines="0" tabSelected="1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H8" sqref="H8"/>
    </sheetView>
  </sheetViews>
  <sheetFormatPr baseColWidth="10" defaultRowHeight="15" x14ac:dyDescent="0.25"/>
  <cols>
    <col min="1" max="2" width="20.85546875" style="130" customWidth="1"/>
    <col min="3" max="3" width="13.42578125" style="130" customWidth="1"/>
    <col min="4" max="19" width="11.42578125" style="130"/>
    <col min="20" max="20" width="14.85546875" style="130" customWidth="1"/>
    <col min="21" max="16384" width="11.42578125" style="130"/>
  </cols>
  <sheetData>
    <row r="1" spans="1:25" x14ac:dyDescent="0.25">
      <c r="V1" s="268" t="s">
        <v>249</v>
      </c>
      <c r="W1" s="268"/>
      <c r="X1" s="268"/>
      <c r="Y1" s="268"/>
    </row>
    <row r="2" spans="1:25" ht="31.5" customHeight="1" x14ac:dyDescent="0.4">
      <c r="E2" s="131"/>
      <c r="F2" s="132"/>
      <c r="H2" s="133" t="s">
        <v>250</v>
      </c>
      <c r="I2" s="132"/>
      <c r="V2" s="134" t="s">
        <v>42</v>
      </c>
      <c r="W2" s="135" t="s">
        <v>43</v>
      </c>
      <c r="X2" s="134" t="s">
        <v>44</v>
      </c>
      <c r="Y2" s="134" t="s">
        <v>45</v>
      </c>
    </row>
    <row r="3" spans="1:25" ht="27" customHeight="1" thickBot="1" x14ac:dyDescent="0.3">
      <c r="A3" s="311"/>
      <c r="B3" s="311"/>
      <c r="G3" s="132"/>
      <c r="H3" s="133" t="s">
        <v>251</v>
      </c>
      <c r="I3" s="132"/>
      <c r="V3" s="112">
        <v>2023</v>
      </c>
      <c r="W3" s="81">
        <v>14</v>
      </c>
      <c r="X3" s="82">
        <v>12</v>
      </c>
      <c r="Y3" s="113">
        <f>X3/W3</f>
        <v>0.8571428571428571</v>
      </c>
    </row>
    <row r="4" spans="1:25" ht="91.5" customHeight="1" thickBot="1" x14ac:dyDescent="0.3">
      <c r="A4" s="302" t="s">
        <v>261</v>
      </c>
      <c r="B4" s="303"/>
      <c r="H4" s="136"/>
      <c r="M4" s="137" t="s">
        <v>242</v>
      </c>
      <c r="N4" s="138">
        <f>Données!M8</f>
        <v>5</v>
      </c>
      <c r="O4" s="137" t="s">
        <v>241</v>
      </c>
      <c r="P4" s="138">
        <f>Données!M7</f>
        <v>9</v>
      </c>
      <c r="Q4" s="137" t="s">
        <v>240</v>
      </c>
      <c r="R4" s="139">
        <f>Données!M6</f>
        <v>1</v>
      </c>
      <c r="V4" s="112">
        <v>2022</v>
      </c>
      <c r="W4" s="81">
        <v>12</v>
      </c>
      <c r="X4" s="82">
        <v>11</v>
      </c>
      <c r="Y4" s="113">
        <f>X4/W4</f>
        <v>0.91666666666666663</v>
      </c>
    </row>
    <row r="5" spans="1:25" ht="76.5" customHeight="1" x14ac:dyDescent="0.25">
      <c r="A5" s="140" t="s">
        <v>243</v>
      </c>
      <c r="B5" s="140"/>
      <c r="C5" s="141">
        <f>COUNTA(A7:A156)</f>
        <v>15</v>
      </c>
      <c r="D5" s="312" t="s">
        <v>11</v>
      </c>
      <c r="E5" s="312"/>
      <c r="F5" s="312"/>
      <c r="G5" s="312"/>
      <c r="H5" s="304" t="s">
        <v>10</v>
      </c>
      <c r="I5" s="305"/>
      <c r="J5" s="305"/>
      <c r="K5" s="305"/>
      <c r="L5" s="304" t="s">
        <v>12</v>
      </c>
      <c r="M5" s="305"/>
      <c r="N5" s="305"/>
      <c r="O5" s="305"/>
      <c r="P5" s="313" t="s">
        <v>13</v>
      </c>
      <c r="Q5" s="313"/>
      <c r="R5" s="313"/>
      <c r="S5" s="142" t="s">
        <v>235</v>
      </c>
      <c r="T5" s="142" t="s">
        <v>244</v>
      </c>
      <c r="V5" s="112">
        <v>2021</v>
      </c>
      <c r="W5" s="81">
        <v>15</v>
      </c>
      <c r="X5" s="82">
        <v>11</v>
      </c>
      <c r="Y5" s="113">
        <f>X5/W5</f>
        <v>0.73333333333333328</v>
      </c>
    </row>
    <row r="6" spans="1:25" ht="25.5" thickBot="1" x14ac:dyDescent="0.3">
      <c r="A6" s="130" t="s">
        <v>256</v>
      </c>
      <c r="B6" s="130" t="s">
        <v>64</v>
      </c>
      <c r="C6" s="143" t="s">
        <v>257</v>
      </c>
      <c r="D6" s="314"/>
      <c r="E6" s="315"/>
      <c r="F6" s="315"/>
      <c r="G6" s="316"/>
      <c r="H6" s="144" t="s">
        <v>18</v>
      </c>
      <c r="I6" s="144" t="s">
        <v>15</v>
      </c>
      <c r="J6" s="145" t="s">
        <v>16</v>
      </c>
      <c r="K6" s="144" t="s">
        <v>17</v>
      </c>
      <c r="L6" s="144" t="s">
        <v>18</v>
      </c>
      <c r="M6" s="144" t="s">
        <v>15</v>
      </c>
      <c r="N6" s="145" t="s">
        <v>16</v>
      </c>
      <c r="O6" s="144" t="s">
        <v>17</v>
      </c>
      <c r="P6" s="317"/>
      <c r="Q6" s="318"/>
      <c r="R6" s="318"/>
      <c r="S6" s="318"/>
      <c r="V6" s="112">
        <v>2020</v>
      </c>
      <c r="W6" s="81">
        <v>12</v>
      </c>
      <c r="X6" s="82">
        <v>6</v>
      </c>
      <c r="Y6" s="113">
        <f>X6/W6</f>
        <v>0.5</v>
      </c>
    </row>
    <row r="7" spans="1:25" ht="33.950000000000003" customHeight="1" x14ac:dyDescent="0.25">
      <c r="A7" s="275">
        <v>1</v>
      </c>
      <c r="B7" s="278">
        <v>101</v>
      </c>
      <c r="C7" s="281">
        <v>27350</v>
      </c>
      <c r="D7" s="284" t="s">
        <v>52</v>
      </c>
      <c r="E7" s="284"/>
      <c r="F7" s="284"/>
      <c r="G7" s="284"/>
      <c r="H7" s="105">
        <v>1</v>
      </c>
      <c r="I7" s="106">
        <v>1</v>
      </c>
      <c r="J7" s="146">
        <f>AVERAGE(H7:I7)</f>
        <v>1</v>
      </c>
      <c r="K7" s="147">
        <f t="shared" ref="K7:K16" si="0">AVERAGE(J7,J17,J27,J37,J47,J57,J67,J77,J87,J97,J107,J117,J127,J137,J147)</f>
        <v>8</v>
      </c>
      <c r="L7" s="105">
        <v>1</v>
      </c>
      <c r="M7" s="106">
        <v>1</v>
      </c>
      <c r="N7" s="146">
        <f>AVERAGE(L7:M7)</f>
        <v>1</v>
      </c>
      <c r="O7" s="147">
        <f t="shared" ref="O7:O16" si="1">AVERAGE(N7,N17,N27,N37,N47,N57,N67,N77,N87,N97,N107,N117,N127,N137,N147)</f>
        <v>8</v>
      </c>
      <c r="P7" s="285">
        <v>1</v>
      </c>
      <c r="Q7" s="285"/>
      <c r="R7" s="286"/>
      <c r="S7" s="269" t="s">
        <v>239</v>
      </c>
      <c r="T7" s="269" t="s">
        <v>247</v>
      </c>
    </row>
    <row r="8" spans="1:25" ht="33.950000000000003" customHeight="1" x14ac:dyDescent="0.25">
      <c r="A8" s="276"/>
      <c r="B8" s="279"/>
      <c r="C8" s="282"/>
      <c r="D8" s="287" t="s">
        <v>53</v>
      </c>
      <c r="E8" s="287"/>
      <c r="F8" s="287"/>
      <c r="G8" s="287"/>
      <c r="H8" s="90">
        <v>1</v>
      </c>
      <c r="I8" s="79">
        <v>1</v>
      </c>
      <c r="J8" s="148">
        <f t="shared" ref="J8:J16" si="2">AVERAGE(H8:I8)</f>
        <v>1</v>
      </c>
      <c r="K8" s="149">
        <f t="shared" si="0"/>
        <v>8</v>
      </c>
      <c r="L8" s="90">
        <v>1</v>
      </c>
      <c r="M8" s="79">
        <v>1</v>
      </c>
      <c r="N8" s="148">
        <f t="shared" ref="N8:N16" si="3">AVERAGE(L8:M8)</f>
        <v>1</v>
      </c>
      <c r="O8" s="149">
        <f t="shared" si="1"/>
        <v>8</v>
      </c>
      <c r="P8" s="273">
        <v>1</v>
      </c>
      <c r="Q8" s="273"/>
      <c r="R8" s="274"/>
      <c r="S8" s="306"/>
      <c r="T8" s="270"/>
    </row>
    <row r="9" spans="1:25" ht="33.950000000000003" customHeight="1" x14ac:dyDescent="0.25">
      <c r="A9" s="276"/>
      <c r="B9" s="279"/>
      <c r="C9" s="282"/>
      <c r="D9" s="272" t="s">
        <v>54</v>
      </c>
      <c r="E9" s="272"/>
      <c r="F9" s="272"/>
      <c r="G9" s="272"/>
      <c r="H9" s="90">
        <v>1</v>
      </c>
      <c r="I9" s="79">
        <v>1</v>
      </c>
      <c r="J9" s="148">
        <f t="shared" si="2"/>
        <v>1</v>
      </c>
      <c r="K9" s="149">
        <f t="shared" si="0"/>
        <v>8</v>
      </c>
      <c r="L9" s="90">
        <v>1</v>
      </c>
      <c r="M9" s="79">
        <v>1</v>
      </c>
      <c r="N9" s="148">
        <f t="shared" si="3"/>
        <v>1</v>
      </c>
      <c r="O9" s="149">
        <f t="shared" si="1"/>
        <v>8</v>
      </c>
      <c r="P9" s="273">
        <v>1</v>
      </c>
      <c r="Q9" s="273"/>
      <c r="R9" s="274"/>
      <c r="S9" s="306"/>
      <c r="T9" s="270"/>
    </row>
    <row r="10" spans="1:25" ht="33.950000000000003" customHeight="1" x14ac:dyDescent="0.25">
      <c r="A10" s="276"/>
      <c r="B10" s="279"/>
      <c r="C10" s="282"/>
      <c r="D10" s="272" t="s">
        <v>55</v>
      </c>
      <c r="E10" s="272"/>
      <c r="F10" s="272"/>
      <c r="G10" s="272"/>
      <c r="H10" s="90">
        <v>1</v>
      </c>
      <c r="I10" s="79">
        <v>1</v>
      </c>
      <c r="J10" s="148">
        <f t="shared" si="2"/>
        <v>1</v>
      </c>
      <c r="K10" s="149">
        <f t="shared" si="0"/>
        <v>8</v>
      </c>
      <c r="L10" s="90">
        <v>1</v>
      </c>
      <c r="M10" s="79">
        <v>1</v>
      </c>
      <c r="N10" s="148">
        <f t="shared" si="3"/>
        <v>1</v>
      </c>
      <c r="O10" s="149">
        <f t="shared" si="1"/>
        <v>8</v>
      </c>
      <c r="P10" s="273">
        <v>1</v>
      </c>
      <c r="Q10" s="273"/>
      <c r="R10" s="274"/>
      <c r="S10" s="306"/>
      <c r="T10" s="270"/>
    </row>
    <row r="11" spans="1:25" ht="33.950000000000003" customHeight="1" x14ac:dyDescent="0.25">
      <c r="A11" s="276"/>
      <c r="B11" s="279"/>
      <c r="C11" s="282"/>
      <c r="D11" s="272" t="s">
        <v>56</v>
      </c>
      <c r="E11" s="272"/>
      <c r="F11" s="272"/>
      <c r="G11" s="272"/>
      <c r="H11" s="90">
        <v>1</v>
      </c>
      <c r="I11" s="79">
        <v>1</v>
      </c>
      <c r="J11" s="148">
        <f t="shared" si="2"/>
        <v>1</v>
      </c>
      <c r="K11" s="149">
        <f t="shared" si="0"/>
        <v>8</v>
      </c>
      <c r="L11" s="90">
        <v>1</v>
      </c>
      <c r="M11" s="79">
        <v>1</v>
      </c>
      <c r="N11" s="148">
        <f t="shared" si="3"/>
        <v>1</v>
      </c>
      <c r="O11" s="149">
        <f t="shared" si="1"/>
        <v>8</v>
      </c>
      <c r="P11" s="273">
        <v>1</v>
      </c>
      <c r="Q11" s="273"/>
      <c r="R11" s="274"/>
      <c r="S11" s="306"/>
      <c r="T11" s="270"/>
    </row>
    <row r="12" spans="1:25" ht="33.950000000000003" customHeight="1" x14ac:dyDescent="0.25">
      <c r="A12" s="276"/>
      <c r="B12" s="279"/>
      <c r="C12" s="282"/>
      <c r="D12" s="272" t="s">
        <v>57</v>
      </c>
      <c r="E12" s="272"/>
      <c r="F12" s="272"/>
      <c r="G12" s="272"/>
      <c r="H12" s="90">
        <v>1</v>
      </c>
      <c r="I12" s="79">
        <v>1</v>
      </c>
      <c r="J12" s="148">
        <f t="shared" si="2"/>
        <v>1</v>
      </c>
      <c r="K12" s="149">
        <f t="shared" si="0"/>
        <v>8</v>
      </c>
      <c r="L12" s="90">
        <v>1</v>
      </c>
      <c r="M12" s="79">
        <v>1</v>
      </c>
      <c r="N12" s="148">
        <f t="shared" si="3"/>
        <v>1</v>
      </c>
      <c r="O12" s="149">
        <f t="shared" si="1"/>
        <v>8</v>
      </c>
      <c r="P12" s="273">
        <v>1</v>
      </c>
      <c r="Q12" s="273"/>
      <c r="R12" s="274"/>
      <c r="S12" s="306"/>
      <c r="T12" s="270"/>
    </row>
    <row r="13" spans="1:25" ht="33.950000000000003" customHeight="1" x14ac:dyDescent="0.25">
      <c r="A13" s="276"/>
      <c r="B13" s="279"/>
      <c r="C13" s="282"/>
      <c r="D13" s="272" t="s">
        <v>58</v>
      </c>
      <c r="E13" s="272"/>
      <c r="F13" s="272"/>
      <c r="G13" s="272"/>
      <c r="H13" s="90">
        <v>1</v>
      </c>
      <c r="I13" s="79">
        <v>1</v>
      </c>
      <c r="J13" s="148">
        <f t="shared" si="2"/>
        <v>1</v>
      </c>
      <c r="K13" s="149">
        <f t="shared" si="0"/>
        <v>8</v>
      </c>
      <c r="L13" s="90">
        <v>1</v>
      </c>
      <c r="M13" s="79">
        <v>1</v>
      </c>
      <c r="N13" s="148">
        <f t="shared" si="3"/>
        <v>1</v>
      </c>
      <c r="O13" s="149">
        <f t="shared" si="1"/>
        <v>8</v>
      </c>
      <c r="P13" s="273">
        <v>1</v>
      </c>
      <c r="Q13" s="273"/>
      <c r="R13" s="274"/>
      <c r="S13" s="306"/>
      <c r="T13" s="270"/>
    </row>
    <row r="14" spans="1:25" ht="33.950000000000003" customHeight="1" x14ac:dyDescent="0.25">
      <c r="A14" s="276"/>
      <c r="B14" s="279"/>
      <c r="C14" s="282"/>
      <c r="D14" s="272" t="s">
        <v>59</v>
      </c>
      <c r="E14" s="272"/>
      <c r="F14" s="272"/>
      <c r="G14" s="272"/>
      <c r="H14" s="90">
        <v>1</v>
      </c>
      <c r="I14" s="79">
        <v>1</v>
      </c>
      <c r="J14" s="148">
        <f t="shared" si="2"/>
        <v>1</v>
      </c>
      <c r="K14" s="149">
        <f t="shared" si="0"/>
        <v>8</v>
      </c>
      <c r="L14" s="90">
        <v>1</v>
      </c>
      <c r="M14" s="79">
        <v>1</v>
      </c>
      <c r="N14" s="148">
        <f t="shared" si="3"/>
        <v>1</v>
      </c>
      <c r="O14" s="149">
        <f t="shared" si="1"/>
        <v>8</v>
      </c>
      <c r="P14" s="288">
        <v>1</v>
      </c>
      <c r="Q14" s="288"/>
      <c r="R14" s="289"/>
      <c r="S14" s="306"/>
      <c r="T14" s="270"/>
    </row>
    <row r="15" spans="1:25" ht="33.950000000000003" customHeight="1" x14ac:dyDescent="0.25">
      <c r="A15" s="276"/>
      <c r="B15" s="279"/>
      <c r="C15" s="282"/>
      <c r="D15" s="272" t="s">
        <v>60</v>
      </c>
      <c r="E15" s="272"/>
      <c r="F15" s="272"/>
      <c r="G15" s="272"/>
      <c r="H15" s="90">
        <v>1</v>
      </c>
      <c r="I15" s="79">
        <v>1</v>
      </c>
      <c r="J15" s="148">
        <f t="shared" si="2"/>
        <v>1</v>
      </c>
      <c r="K15" s="149">
        <f t="shared" si="0"/>
        <v>8</v>
      </c>
      <c r="L15" s="90">
        <v>1</v>
      </c>
      <c r="M15" s="79">
        <v>1</v>
      </c>
      <c r="N15" s="148">
        <f t="shared" si="3"/>
        <v>1</v>
      </c>
      <c r="O15" s="149">
        <f t="shared" si="1"/>
        <v>8</v>
      </c>
      <c r="P15" s="288">
        <v>1</v>
      </c>
      <c r="Q15" s="288"/>
      <c r="R15" s="289"/>
      <c r="S15" s="306"/>
      <c r="T15" s="270"/>
    </row>
    <row r="16" spans="1:25" ht="33.950000000000003" customHeight="1" thickBot="1" x14ac:dyDescent="0.3">
      <c r="A16" s="277"/>
      <c r="B16" s="280"/>
      <c r="C16" s="283"/>
      <c r="D16" s="290" t="s">
        <v>61</v>
      </c>
      <c r="E16" s="290"/>
      <c r="F16" s="290"/>
      <c r="G16" s="290"/>
      <c r="H16" s="107">
        <v>1</v>
      </c>
      <c r="I16" s="108">
        <v>1</v>
      </c>
      <c r="J16" s="150">
        <f t="shared" si="2"/>
        <v>1</v>
      </c>
      <c r="K16" s="151">
        <f t="shared" si="0"/>
        <v>8</v>
      </c>
      <c r="L16" s="107">
        <v>1</v>
      </c>
      <c r="M16" s="108">
        <v>1</v>
      </c>
      <c r="N16" s="150">
        <f t="shared" si="3"/>
        <v>1</v>
      </c>
      <c r="O16" s="151">
        <f t="shared" si="1"/>
        <v>8</v>
      </c>
      <c r="P16" s="291">
        <v>1</v>
      </c>
      <c r="Q16" s="291"/>
      <c r="R16" s="292"/>
      <c r="S16" s="307"/>
      <c r="T16" s="271"/>
    </row>
    <row r="17" spans="1:20" ht="33.950000000000003" customHeight="1" x14ac:dyDescent="0.25">
      <c r="A17" s="275">
        <v>2</v>
      </c>
      <c r="B17" s="278">
        <v>102</v>
      </c>
      <c r="C17" s="281">
        <v>2</v>
      </c>
      <c r="D17" s="284" t="s">
        <v>52</v>
      </c>
      <c r="E17" s="284"/>
      <c r="F17" s="284"/>
      <c r="G17" s="284"/>
      <c r="H17" s="105">
        <v>2</v>
      </c>
      <c r="I17" s="106">
        <v>2</v>
      </c>
      <c r="J17" s="146">
        <f>AVERAGE(H17:I17)</f>
        <v>2</v>
      </c>
      <c r="K17" s="147">
        <f>K7</f>
        <v>8</v>
      </c>
      <c r="L17" s="105">
        <v>2</v>
      </c>
      <c r="M17" s="106">
        <v>2</v>
      </c>
      <c r="N17" s="146">
        <f>AVERAGE(L17:M17)</f>
        <v>2</v>
      </c>
      <c r="O17" s="147">
        <f>O7</f>
        <v>8</v>
      </c>
      <c r="P17" s="285">
        <v>2</v>
      </c>
      <c r="Q17" s="285"/>
      <c r="R17" s="286"/>
      <c r="S17" s="269" t="s">
        <v>237</v>
      </c>
      <c r="T17" s="269" t="s">
        <v>247</v>
      </c>
    </row>
    <row r="18" spans="1:20" ht="33.950000000000003" customHeight="1" x14ac:dyDescent="0.25">
      <c r="A18" s="276"/>
      <c r="B18" s="279"/>
      <c r="C18" s="282"/>
      <c r="D18" s="287" t="s">
        <v>53</v>
      </c>
      <c r="E18" s="287"/>
      <c r="F18" s="287"/>
      <c r="G18" s="287"/>
      <c r="H18" s="90">
        <v>2</v>
      </c>
      <c r="I18" s="79">
        <v>2</v>
      </c>
      <c r="J18" s="148">
        <f t="shared" ref="J18:J26" si="4">AVERAGE(H18:I18)</f>
        <v>2</v>
      </c>
      <c r="K18" s="149">
        <f t="shared" ref="K18:K81" si="5">K8</f>
        <v>8</v>
      </c>
      <c r="L18" s="90">
        <v>2</v>
      </c>
      <c r="M18" s="79">
        <v>2</v>
      </c>
      <c r="N18" s="148">
        <f t="shared" ref="N18:N26" si="6">AVERAGE(L18:M18)</f>
        <v>2</v>
      </c>
      <c r="O18" s="149">
        <f t="shared" ref="O18:O81" si="7">O8</f>
        <v>8</v>
      </c>
      <c r="P18" s="273">
        <v>2</v>
      </c>
      <c r="Q18" s="273"/>
      <c r="R18" s="274"/>
      <c r="S18" s="306"/>
      <c r="T18" s="270"/>
    </row>
    <row r="19" spans="1:20" ht="33.950000000000003" customHeight="1" x14ac:dyDescent="0.25">
      <c r="A19" s="276"/>
      <c r="B19" s="279"/>
      <c r="C19" s="282"/>
      <c r="D19" s="272" t="s">
        <v>54</v>
      </c>
      <c r="E19" s="272"/>
      <c r="F19" s="272"/>
      <c r="G19" s="272"/>
      <c r="H19" s="90">
        <v>2</v>
      </c>
      <c r="I19" s="79">
        <v>2</v>
      </c>
      <c r="J19" s="148">
        <f t="shared" si="4"/>
        <v>2</v>
      </c>
      <c r="K19" s="149">
        <f t="shared" si="5"/>
        <v>8</v>
      </c>
      <c r="L19" s="90">
        <v>2</v>
      </c>
      <c r="M19" s="79">
        <v>2</v>
      </c>
      <c r="N19" s="148">
        <f t="shared" si="6"/>
        <v>2</v>
      </c>
      <c r="O19" s="149">
        <f t="shared" si="7"/>
        <v>8</v>
      </c>
      <c r="P19" s="273">
        <v>2</v>
      </c>
      <c r="Q19" s="273"/>
      <c r="R19" s="274"/>
      <c r="S19" s="306"/>
      <c r="T19" s="270"/>
    </row>
    <row r="20" spans="1:20" ht="33.950000000000003" customHeight="1" x14ac:dyDescent="0.25">
      <c r="A20" s="276"/>
      <c r="B20" s="279"/>
      <c r="C20" s="282"/>
      <c r="D20" s="272" t="s">
        <v>55</v>
      </c>
      <c r="E20" s="272"/>
      <c r="F20" s="272"/>
      <c r="G20" s="272"/>
      <c r="H20" s="90">
        <v>2</v>
      </c>
      <c r="I20" s="79">
        <v>2</v>
      </c>
      <c r="J20" s="148">
        <f t="shared" si="4"/>
        <v>2</v>
      </c>
      <c r="K20" s="149">
        <f t="shared" si="5"/>
        <v>8</v>
      </c>
      <c r="L20" s="90">
        <v>2</v>
      </c>
      <c r="M20" s="79">
        <v>2</v>
      </c>
      <c r="N20" s="148">
        <f t="shared" si="6"/>
        <v>2</v>
      </c>
      <c r="O20" s="149">
        <f t="shared" si="7"/>
        <v>8</v>
      </c>
      <c r="P20" s="273">
        <v>2</v>
      </c>
      <c r="Q20" s="273"/>
      <c r="R20" s="274"/>
      <c r="S20" s="306"/>
      <c r="T20" s="270"/>
    </row>
    <row r="21" spans="1:20" ht="33.950000000000003" customHeight="1" x14ac:dyDescent="0.25">
      <c r="A21" s="276"/>
      <c r="B21" s="279"/>
      <c r="C21" s="282"/>
      <c r="D21" s="272" t="s">
        <v>56</v>
      </c>
      <c r="E21" s="272"/>
      <c r="F21" s="272"/>
      <c r="G21" s="272"/>
      <c r="H21" s="90">
        <v>2</v>
      </c>
      <c r="I21" s="79">
        <v>2</v>
      </c>
      <c r="J21" s="148">
        <f t="shared" si="4"/>
        <v>2</v>
      </c>
      <c r="K21" s="149">
        <f t="shared" si="5"/>
        <v>8</v>
      </c>
      <c r="L21" s="90">
        <v>2</v>
      </c>
      <c r="M21" s="79">
        <v>2</v>
      </c>
      <c r="N21" s="148">
        <f t="shared" si="6"/>
        <v>2</v>
      </c>
      <c r="O21" s="149">
        <f t="shared" si="7"/>
        <v>8</v>
      </c>
      <c r="P21" s="273">
        <v>2</v>
      </c>
      <c r="Q21" s="273"/>
      <c r="R21" s="274"/>
      <c r="S21" s="306"/>
      <c r="T21" s="270"/>
    </row>
    <row r="22" spans="1:20" ht="33.950000000000003" customHeight="1" x14ac:dyDescent="0.25">
      <c r="A22" s="276"/>
      <c r="B22" s="279"/>
      <c r="C22" s="282"/>
      <c r="D22" s="272" t="s">
        <v>57</v>
      </c>
      <c r="E22" s="272"/>
      <c r="F22" s="272"/>
      <c r="G22" s="272"/>
      <c r="H22" s="90">
        <v>2</v>
      </c>
      <c r="I22" s="79">
        <v>2</v>
      </c>
      <c r="J22" s="148">
        <f t="shared" si="4"/>
        <v>2</v>
      </c>
      <c r="K22" s="149">
        <f t="shared" si="5"/>
        <v>8</v>
      </c>
      <c r="L22" s="90">
        <v>2</v>
      </c>
      <c r="M22" s="79">
        <v>2</v>
      </c>
      <c r="N22" s="148">
        <f t="shared" si="6"/>
        <v>2</v>
      </c>
      <c r="O22" s="149">
        <f t="shared" si="7"/>
        <v>8</v>
      </c>
      <c r="P22" s="273">
        <v>2</v>
      </c>
      <c r="Q22" s="273"/>
      <c r="R22" s="274"/>
      <c r="S22" s="306"/>
      <c r="T22" s="270"/>
    </row>
    <row r="23" spans="1:20" ht="33.950000000000003" customHeight="1" x14ac:dyDescent="0.25">
      <c r="A23" s="276"/>
      <c r="B23" s="279"/>
      <c r="C23" s="282"/>
      <c r="D23" s="272" t="s">
        <v>58</v>
      </c>
      <c r="E23" s="272"/>
      <c r="F23" s="272"/>
      <c r="G23" s="272"/>
      <c r="H23" s="90">
        <v>2</v>
      </c>
      <c r="I23" s="79">
        <v>2</v>
      </c>
      <c r="J23" s="148">
        <f t="shared" si="4"/>
        <v>2</v>
      </c>
      <c r="K23" s="149">
        <f t="shared" si="5"/>
        <v>8</v>
      </c>
      <c r="L23" s="90">
        <v>2</v>
      </c>
      <c r="M23" s="79">
        <v>2</v>
      </c>
      <c r="N23" s="148">
        <f t="shared" si="6"/>
        <v>2</v>
      </c>
      <c r="O23" s="149">
        <f t="shared" si="7"/>
        <v>8</v>
      </c>
      <c r="P23" s="273">
        <v>2</v>
      </c>
      <c r="Q23" s="273"/>
      <c r="R23" s="274"/>
      <c r="S23" s="306"/>
      <c r="T23" s="270"/>
    </row>
    <row r="24" spans="1:20" ht="33.950000000000003" customHeight="1" x14ac:dyDescent="0.25">
      <c r="A24" s="276"/>
      <c r="B24" s="279"/>
      <c r="C24" s="282"/>
      <c r="D24" s="272" t="s">
        <v>59</v>
      </c>
      <c r="E24" s="272"/>
      <c r="F24" s="272"/>
      <c r="G24" s="272"/>
      <c r="H24" s="90">
        <v>2</v>
      </c>
      <c r="I24" s="79">
        <v>2</v>
      </c>
      <c r="J24" s="148">
        <f t="shared" si="4"/>
        <v>2</v>
      </c>
      <c r="K24" s="149">
        <f t="shared" si="5"/>
        <v>8</v>
      </c>
      <c r="L24" s="90">
        <v>2</v>
      </c>
      <c r="M24" s="79">
        <v>2</v>
      </c>
      <c r="N24" s="148">
        <f t="shared" si="6"/>
        <v>2</v>
      </c>
      <c r="O24" s="149">
        <f t="shared" si="7"/>
        <v>8</v>
      </c>
      <c r="P24" s="288">
        <v>2</v>
      </c>
      <c r="Q24" s="288"/>
      <c r="R24" s="289"/>
      <c r="S24" s="306"/>
      <c r="T24" s="270"/>
    </row>
    <row r="25" spans="1:20" ht="33.950000000000003" customHeight="1" x14ac:dyDescent="0.25">
      <c r="A25" s="276"/>
      <c r="B25" s="279"/>
      <c r="C25" s="282"/>
      <c r="D25" s="272" t="s">
        <v>60</v>
      </c>
      <c r="E25" s="272"/>
      <c r="F25" s="272"/>
      <c r="G25" s="272"/>
      <c r="H25" s="90">
        <v>2</v>
      </c>
      <c r="I25" s="79">
        <v>2</v>
      </c>
      <c r="J25" s="148">
        <f t="shared" si="4"/>
        <v>2</v>
      </c>
      <c r="K25" s="149">
        <f t="shared" si="5"/>
        <v>8</v>
      </c>
      <c r="L25" s="90">
        <v>2</v>
      </c>
      <c r="M25" s="79">
        <v>2</v>
      </c>
      <c r="N25" s="148">
        <f t="shared" si="6"/>
        <v>2</v>
      </c>
      <c r="O25" s="149">
        <f t="shared" si="7"/>
        <v>8</v>
      </c>
      <c r="P25" s="288">
        <v>2</v>
      </c>
      <c r="Q25" s="288"/>
      <c r="R25" s="289"/>
      <c r="S25" s="306"/>
      <c r="T25" s="270"/>
    </row>
    <row r="26" spans="1:20" ht="33.950000000000003" customHeight="1" thickBot="1" x14ac:dyDescent="0.3">
      <c r="A26" s="277"/>
      <c r="B26" s="280"/>
      <c r="C26" s="283"/>
      <c r="D26" s="290" t="s">
        <v>61</v>
      </c>
      <c r="E26" s="290"/>
      <c r="F26" s="290"/>
      <c r="G26" s="290"/>
      <c r="H26" s="107">
        <v>2</v>
      </c>
      <c r="I26" s="108">
        <v>2</v>
      </c>
      <c r="J26" s="150">
        <f t="shared" si="4"/>
        <v>2</v>
      </c>
      <c r="K26" s="151">
        <f t="shared" si="5"/>
        <v>8</v>
      </c>
      <c r="L26" s="107">
        <v>2</v>
      </c>
      <c r="M26" s="108">
        <v>2</v>
      </c>
      <c r="N26" s="150">
        <f t="shared" si="6"/>
        <v>2</v>
      </c>
      <c r="O26" s="151">
        <f t="shared" si="7"/>
        <v>8</v>
      </c>
      <c r="P26" s="291">
        <v>2</v>
      </c>
      <c r="Q26" s="291"/>
      <c r="R26" s="292"/>
      <c r="S26" s="307"/>
      <c r="T26" s="271"/>
    </row>
    <row r="27" spans="1:20" ht="33.950000000000003" customHeight="1" x14ac:dyDescent="0.25">
      <c r="A27" s="275">
        <v>3</v>
      </c>
      <c r="B27" s="278">
        <v>103</v>
      </c>
      <c r="C27" s="281">
        <v>27350</v>
      </c>
      <c r="D27" s="284" t="s">
        <v>52</v>
      </c>
      <c r="E27" s="284"/>
      <c r="F27" s="284"/>
      <c r="G27" s="284"/>
      <c r="H27" s="105">
        <v>3</v>
      </c>
      <c r="I27" s="105">
        <v>3</v>
      </c>
      <c r="J27" s="146">
        <f>AVERAGE(H27:I27)</f>
        <v>3</v>
      </c>
      <c r="K27" s="147">
        <f>K17</f>
        <v>8</v>
      </c>
      <c r="L27" s="105">
        <v>3</v>
      </c>
      <c r="M27" s="105">
        <v>3</v>
      </c>
      <c r="N27" s="146">
        <f>AVERAGE(L27:M27)</f>
        <v>3</v>
      </c>
      <c r="O27" s="147">
        <f>O17</f>
        <v>8</v>
      </c>
      <c r="P27" s="308">
        <v>3</v>
      </c>
      <c r="Q27" s="309"/>
      <c r="R27" s="310"/>
      <c r="S27" s="269" t="s">
        <v>238</v>
      </c>
      <c r="T27" s="269" t="s">
        <v>246</v>
      </c>
    </row>
    <row r="28" spans="1:20" ht="33.950000000000003" customHeight="1" x14ac:dyDescent="0.25">
      <c r="A28" s="276"/>
      <c r="B28" s="279"/>
      <c r="C28" s="282"/>
      <c r="D28" s="287" t="s">
        <v>53</v>
      </c>
      <c r="E28" s="287"/>
      <c r="F28" s="287"/>
      <c r="G28" s="287"/>
      <c r="H28" s="90">
        <v>3</v>
      </c>
      <c r="I28" s="90">
        <v>3</v>
      </c>
      <c r="J28" s="148">
        <f t="shared" ref="J28:J36" si="8">AVERAGE(H28:I28)</f>
        <v>3</v>
      </c>
      <c r="K28" s="149">
        <f t="shared" si="5"/>
        <v>8</v>
      </c>
      <c r="L28" s="90">
        <v>3</v>
      </c>
      <c r="M28" s="90">
        <v>3</v>
      </c>
      <c r="N28" s="148">
        <f t="shared" ref="N28:N36" si="9">AVERAGE(L28:M28)</f>
        <v>3</v>
      </c>
      <c r="O28" s="149">
        <f t="shared" si="7"/>
        <v>8</v>
      </c>
      <c r="P28" s="293">
        <v>3</v>
      </c>
      <c r="Q28" s="294"/>
      <c r="R28" s="295"/>
      <c r="S28" s="306"/>
      <c r="T28" s="270"/>
    </row>
    <row r="29" spans="1:20" ht="33.950000000000003" customHeight="1" x14ac:dyDescent="0.25">
      <c r="A29" s="276"/>
      <c r="B29" s="279"/>
      <c r="C29" s="282"/>
      <c r="D29" s="272" t="s">
        <v>54</v>
      </c>
      <c r="E29" s="272"/>
      <c r="F29" s="272"/>
      <c r="G29" s="272"/>
      <c r="H29" s="90">
        <v>3</v>
      </c>
      <c r="I29" s="90">
        <v>3</v>
      </c>
      <c r="J29" s="148">
        <f t="shared" si="8"/>
        <v>3</v>
      </c>
      <c r="K29" s="149">
        <f t="shared" si="5"/>
        <v>8</v>
      </c>
      <c r="L29" s="90">
        <v>3</v>
      </c>
      <c r="M29" s="90">
        <v>3</v>
      </c>
      <c r="N29" s="148">
        <f t="shared" si="9"/>
        <v>3</v>
      </c>
      <c r="O29" s="149">
        <f t="shared" si="7"/>
        <v>8</v>
      </c>
      <c r="P29" s="293">
        <v>3</v>
      </c>
      <c r="Q29" s="294"/>
      <c r="R29" s="295"/>
      <c r="S29" s="306"/>
      <c r="T29" s="270"/>
    </row>
    <row r="30" spans="1:20" ht="33.950000000000003" customHeight="1" x14ac:dyDescent="0.25">
      <c r="A30" s="276"/>
      <c r="B30" s="279"/>
      <c r="C30" s="282"/>
      <c r="D30" s="272" t="s">
        <v>55</v>
      </c>
      <c r="E30" s="272"/>
      <c r="F30" s="272"/>
      <c r="G30" s="272"/>
      <c r="H30" s="90">
        <v>3</v>
      </c>
      <c r="I30" s="90">
        <v>3</v>
      </c>
      <c r="J30" s="148">
        <f t="shared" si="8"/>
        <v>3</v>
      </c>
      <c r="K30" s="149">
        <f t="shared" si="5"/>
        <v>8</v>
      </c>
      <c r="L30" s="90">
        <v>3</v>
      </c>
      <c r="M30" s="90">
        <v>3</v>
      </c>
      <c r="N30" s="148">
        <f t="shared" si="9"/>
        <v>3</v>
      </c>
      <c r="O30" s="149">
        <f t="shared" si="7"/>
        <v>8</v>
      </c>
      <c r="P30" s="293">
        <v>3</v>
      </c>
      <c r="Q30" s="294"/>
      <c r="R30" s="295"/>
      <c r="S30" s="306"/>
      <c r="T30" s="270"/>
    </row>
    <row r="31" spans="1:20" ht="33.950000000000003" customHeight="1" x14ac:dyDescent="0.25">
      <c r="A31" s="276"/>
      <c r="B31" s="279"/>
      <c r="C31" s="282"/>
      <c r="D31" s="272" t="s">
        <v>56</v>
      </c>
      <c r="E31" s="272"/>
      <c r="F31" s="272"/>
      <c r="G31" s="272"/>
      <c r="H31" s="90">
        <v>3</v>
      </c>
      <c r="I31" s="90">
        <v>3</v>
      </c>
      <c r="J31" s="148">
        <f t="shared" si="8"/>
        <v>3</v>
      </c>
      <c r="K31" s="149">
        <f t="shared" si="5"/>
        <v>8</v>
      </c>
      <c r="L31" s="90">
        <v>3</v>
      </c>
      <c r="M31" s="90">
        <v>3</v>
      </c>
      <c r="N31" s="148">
        <f t="shared" si="9"/>
        <v>3</v>
      </c>
      <c r="O31" s="149">
        <f t="shared" si="7"/>
        <v>8</v>
      </c>
      <c r="P31" s="293">
        <v>3</v>
      </c>
      <c r="Q31" s="294"/>
      <c r="R31" s="295"/>
      <c r="S31" s="306"/>
      <c r="T31" s="270"/>
    </row>
    <row r="32" spans="1:20" ht="33.950000000000003" customHeight="1" x14ac:dyDescent="0.25">
      <c r="A32" s="276"/>
      <c r="B32" s="279"/>
      <c r="C32" s="282"/>
      <c r="D32" s="272" t="s">
        <v>57</v>
      </c>
      <c r="E32" s="272"/>
      <c r="F32" s="272"/>
      <c r="G32" s="272"/>
      <c r="H32" s="90">
        <v>3</v>
      </c>
      <c r="I32" s="90">
        <v>3</v>
      </c>
      <c r="J32" s="148">
        <f t="shared" si="8"/>
        <v>3</v>
      </c>
      <c r="K32" s="149">
        <f t="shared" si="5"/>
        <v>8</v>
      </c>
      <c r="L32" s="90">
        <v>3</v>
      </c>
      <c r="M32" s="90">
        <v>3</v>
      </c>
      <c r="N32" s="148">
        <f t="shared" si="9"/>
        <v>3</v>
      </c>
      <c r="O32" s="149">
        <f t="shared" si="7"/>
        <v>8</v>
      </c>
      <c r="P32" s="293">
        <v>3</v>
      </c>
      <c r="Q32" s="294"/>
      <c r="R32" s="295"/>
      <c r="S32" s="306"/>
      <c r="T32" s="270"/>
    </row>
    <row r="33" spans="1:20" ht="33.950000000000003" customHeight="1" x14ac:dyDescent="0.25">
      <c r="A33" s="276"/>
      <c r="B33" s="279"/>
      <c r="C33" s="282"/>
      <c r="D33" s="272" t="s">
        <v>58</v>
      </c>
      <c r="E33" s="272"/>
      <c r="F33" s="272"/>
      <c r="G33" s="272"/>
      <c r="H33" s="90">
        <v>3</v>
      </c>
      <c r="I33" s="90">
        <v>3</v>
      </c>
      <c r="J33" s="148">
        <f t="shared" si="8"/>
        <v>3</v>
      </c>
      <c r="K33" s="149">
        <f t="shared" si="5"/>
        <v>8</v>
      </c>
      <c r="L33" s="90">
        <v>3</v>
      </c>
      <c r="M33" s="90">
        <v>3</v>
      </c>
      <c r="N33" s="148">
        <f t="shared" si="9"/>
        <v>3</v>
      </c>
      <c r="O33" s="149">
        <f t="shared" si="7"/>
        <v>8</v>
      </c>
      <c r="P33" s="293">
        <v>3</v>
      </c>
      <c r="Q33" s="294"/>
      <c r="R33" s="295"/>
      <c r="S33" s="306"/>
      <c r="T33" s="270"/>
    </row>
    <row r="34" spans="1:20" ht="33.950000000000003" customHeight="1" x14ac:dyDescent="0.25">
      <c r="A34" s="276"/>
      <c r="B34" s="279"/>
      <c r="C34" s="282"/>
      <c r="D34" s="272" t="s">
        <v>59</v>
      </c>
      <c r="E34" s="272"/>
      <c r="F34" s="272"/>
      <c r="G34" s="272"/>
      <c r="H34" s="90">
        <v>3</v>
      </c>
      <c r="I34" s="90">
        <v>3</v>
      </c>
      <c r="J34" s="148">
        <f t="shared" si="8"/>
        <v>3</v>
      </c>
      <c r="K34" s="149">
        <f t="shared" si="5"/>
        <v>8</v>
      </c>
      <c r="L34" s="90">
        <v>3</v>
      </c>
      <c r="M34" s="90">
        <v>3</v>
      </c>
      <c r="N34" s="148">
        <f t="shared" si="9"/>
        <v>3</v>
      </c>
      <c r="O34" s="149">
        <f t="shared" si="7"/>
        <v>8</v>
      </c>
      <c r="P34" s="296">
        <v>3</v>
      </c>
      <c r="Q34" s="297"/>
      <c r="R34" s="298"/>
      <c r="S34" s="306"/>
      <c r="T34" s="270"/>
    </row>
    <row r="35" spans="1:20" ht="33.950000000000003" customHeight="1" x14ac:dyDescent="0.25">
      <c r="A35" s="276"/>
      <c r="B35" s="279"/>
      <c r="C35" s="282"/>
      <c r="D35" s="272" t="s">
        <v>60</v>
      </c>
      <c r="E35" s="272"/>
      <c r="F35" s="272"/>
      <c r="G35" s="272"/>
      <c r="H35" s="90">
        <v>3</v>
      </c>
      <c r="I35" s="90">
        <v>3</v>
      </c>
      <c r="J35" s="148">
        <f t="shared" si="8"/>
        <v>3</v>
      </c>
      <c r="K35" s="149">
        <f t="shared" si="5"/>
        <v>8</v>
      </c>
      <c r="L35" s="90">
        <v>3</v>
      </c>
      <c r="M35" s="90">
        <v>3</v>
      </c>
      <c r="N35" s="148">
        <f t="shared" si="9"/>
        <v>3</v>
      </c>
      <c r="O35" s="149">
        <f t="shared" si="7"/>
        <v>8</v>
      </c>
      <c r="P35" s="296">
        <v>3</v>
      </c>
      <c r="Q35" s="297"/>
      <c r="R35" s="298"/>
      <c r="S35" s="306"/>
      <c r="T35" s="270"/>
    </row>
    <row r="36" spans="1:20" ht="33.950000000000003" customHeight="1" thickBot="1" x14ac:dyDescent="0.3">
      <c r="A36" s="277"/>
      <c r="B36" s="280"/>
      <c r="C36" s="283"/>
      <c r="D36" s="290" t="s">
        <v>61</v>
      </c>
      <c r="E36" s="290"/>
      <c r="F36" s="290"/>
      <c r="G36" s="290"/>
      <c r="H36" s="107">
        <v>3</v>
      </c>
      <c r="I36" s="107">
        <v>3</v>
      </c>
      <c r="J36" s="150">
        <f t="shared" si="8"/>
        <v>3</v>
      </c>
      <c r="K36" s="151">
        <f t="shared" si="5"/>
        <v>8</v>
      </c>
      <c r="L36" s="107">
        <v>3</v>
      </c>
      <c r="M36" s="107">
        <v>3</v>
      </c>
      <c r="N36" s="150">
        <f t="shared" si="9"/>
        <v>3</v>
      </c>
      <c r="O36" s="151">
        <f t="shared" si="7"/>
        <v>8</v>
      </c>
      <c r="P36" s="299">
        <v>3</v>
      </c>
      <c r="Q36" s="300"/>
      <c r="R36" s="301"/>
      <c r="S36" s="307"/>
      <c r="T36" s="271"/>
    </row>
    <row r="37" spans="1:20" ht="33.950000000000003" customHeight="1" x14ac:dyDescent="0.25">
      <c r="A37" s="275">
        <v>4</v>
      </c>
      <c r="B37" s="278">
        <v>104</v>
      </c>
      <c r="C37" s="281">
        <v>2</v>
      </c>
      <c r="D37" s="284" t="s">
        <v>52</v>
      </c>
      <c r="E37" s="284"/>
      <c r="F37" s="284"/>
      <c r="G37" s="284"/>
      <c r="H37" s="105">
        <v>4</v>
      </c>
      <c r="I37" s="105">
        <v>4</v>
      </c>
      <c r="J37" s="146">
        <f>AVERAGE(H37:I37)</f>
        <v>4</v>
      </c>
      <c r="K37" s="147">
        <f>K27</f>
        <v>8</v>
      </c>
      <c r="L37" s="105">
        <v>4</v>
      </c>
      <c r="M37" s="105">
        <v>4</v>
      </c>
      <c r="N37" s="146">
        <f>AVERAGE(L37:M37)</f>
        <v>4</v>
      </c>
      <c r="O37" s="147">
        <f>O27</f>
        <v>8</v>
      </c>
      <c r="P37" s="285">
        <v>4</v>
      </c>
      <c r="Q37" s="285"/>
      <c r="R37" s="286"/>
      <c r="S37" s="269" t="s">
        <v>238</v>
      </c>
      <c r="T37" s="269" t="s">
        <v>246</v>
      </c>
    </row>
    <row r="38" spans="1:20" ht="33.950000000000003" customHeight="1" x14ac:dyDescent="0.25">
      <c r="A38" s="276"/>
      <c r="B38" s="279"/>
      <c r="C38" s="282"/>
      <c r="D38" s="287" t="s">
        <v>53</v>
      </c>
      <c r="E38" s="287"/>
      <c r="F38" s="287"/>
      <c r="G38" s="287"/>
      <c r="H38" s="90">
        <v>4</v>
      </c>
      <c r="I38" s="90">
        <v>4</v>
      </c>
      <c r="J38" s="148">
        <f t="shared" ref="J38:J46" si="10">AVERAGE(H38:I38)</f>
        <v>4</v>
      </c>
      <c r="K38" s="149">
        <f t="shared" si="5"/>
        <v>8</v>
      </c>
      <c r="L38" s="90">
        <v>4</v>
      </c>
      <c r="M38" s="90">
        <v>4</v>
      </c>
      <c r="N38" s="148">
        <f t="shared" ref="N38:N46" si="11">AVERAGE(L38:M38)</f>
        <v>4</v>
      </c>
      <c r="O38" s="149">
        <f t="shared" si="7"/>
        <v>8</v>
      </c>
      <c r="P38" s="273">
        <v>4</v>
      </c>
      <c r="Q38" s="273"/>
      <c r="R38" s="274"/>
      <c r="S38" s="306"/>
      <c r="T38" s="270"/>
    </row>
    <row r="39" spans="1:20" ht="33.950000000000003" customHeight="1" x14ac:dyDescent="0.25">
      <c r="A39" s="276"/>
      <c r="B39" s="279"/>
      <c r="C39" s="282"/>
      <c r="D39" s="272" t="s">
        <v>54</v>
      </c>
      <c r="E39" s="272"/>
      <c r="F39" s="272"/>
      <c r="G39" s="272"/>
      <c r="H39" s="90">
        <v>4</v>
      </c>
      <c r="I39" s="90">
        <v>4</v>
      </c>
      <c r="J39" s="148">
        <f t="shared" si="10"/>
        <v>4</v>
      </c>
      <c r="K39" s="149">
        <f t="shared" si="5"/>
        <v>8</v>
      </c>
      <c r="L39" s="90">
        <v>4</v>
      </c>
      <c r="M39" s="90">
        <v>4</v>
      </c>
      <c r="N39" s="148">
        <f t="shared" si="11"/>
        <v>4</v>
      </c>
      <c r="O39" s="149">
        <f t="shared" si="7"/>
        <v>8</v>
      </c>
      <c r="P39" s="273">
        <v>4</v>
      </c>
      <c r="Q39" s="273"/>
      <c r="R39" s="274"/>
      <c r="S39" s="306"/>
      <c r="T39" s="270"/>
    </row>
    <row r="40" spans="1:20" ht="33.950000000000003" customHeight="1" x14ac:dyDescent="0.25">
      <c r="A40" s="276"/>
      <c r="B40" s="279"/>
      <c r="C40" s="282"/>
      <c r="D40" s="272" t="s">
        <v>55</v>
      </c>
      <c r="E40" s="272"/>
      <c r="F40" s="272"/>
      <c r="G40" s="272"/>
      <c r="H40" s="90">
        <v>4</v>
      </c>
      <c r="I40" s="90">
        <v>4</v>
      </c>
      <c r="J40" s="148">
        <f t="shared" si="10"/>
        <v>4</v>
      </c>
      <c r="K40" s="149">
        <f t="shared" si="5"/>
        <v>8</v>
      </c>
      <c r="L40" s="90">
        <v>4</v>
      </c>
      <c r="M40" s="90">
        <v>4</v>
      </c>
      <c r="N40" s="148">
        <f t="shared" si="11"/>
        <v>4</v>
      </c>
      <c r="O40" s="149">
        <f t="shared" si="7"/>
        <v>8</v>
      </c>
      <c r="P40" s="273">
        <v>4</v>
      </c>
      <c r="Q40" s="273"/>
      <c r="R40" s="274"/>
      <c r="S40" s="306"/>
      <c r="T40" s="270"/>
    </row>
    <row r="41" spans="1:20" ht="33.950000000000003" customHeight="1" x14ac:dyDescent="0.25">
      <c r="A41" s="276"/>
      <c r="B41" s="279"/>
      <c r="C41" s="282"/>
      <c r="D41" s="272" t="s">
        <v>56</v>
      </c>
      <c r="E41" s="272"/>
      <c r="F41" s="272"/>
      <c r="G41" s="272"/>
      <c r="H41" s="90">
        <v>4</v>
      </c>
      <c r="I41" s="90">
        <v>4</v>
      </c>
      <c r="J41" s="148">
        <f t="shared" si="10"/>
        <v>4</v>
      </c>
      <c r="K41" s="149">
        <f t="shared" si="5"/>
        <v>8</v>
      </c>
      <c r="L41" s="90">
        <v>4</v>
      </c>
      <c r="M41" s="90">
        <v>4</v>
      </c>
      <c r="N41" s="148">
        <f t="shared" si="11"/>
        <v>4</v>
      </c>
      <c r="O41" s="149">
        <f t="shared" si="7"/>
        <v>8</v>
      </c>
      <c r="P41" s="273">
        <v>4</v>
      </c>
      <c r="Q41" s="273"/>
      <c r="R41" s="274"/>
      <c r="S41" s="306"/>
      <c r="T41" s="270"/>
    </row>
    <row r="42" spans="1:20" ht="33.950000000000003" customHeight="1" x14ac:dyDescent="0.25">
      <c r="A42" s="276"/>
      <c r="B42" s="279"/>
      <c r="C42" s="282"/>
      <c r="D42" s="272" t="s">
        <v>57</v>
      </c>
      <c r="E42" s="272"/>
      <c r="F42" s="272"/>
      <c r="G42" s="272"/>
      <c r="H42" s="90">
        <v>4</v>
      </c>
      <c r="I42" s="90">
        <v>4</v>
      </c>
      <c r="J42" s="148">
        <f t="shared" si="10"/>
        <v>4</v>
      </c>
      <c r="K42" s="149">
        <f t="shared" si="5"/>
        <v>8</v>
      </c>
      <c r="L42" s="90">
        <v>4</v>
      </c>
      <c r="M42" s="90">
        <v>4</v>
      </c>
      <c r="N42" s="148">
        <f t="shared" si="11"/>
        <v>4</v>
      </c>
      <c r="O42" s="149">
        <f t="shared" si="7"/>
        <v>8</v>
      </c>
      <c r="P42" s="273">
        <v>4</v>
      </c>
      <c r="Q42" s="273"/>
      <c r="R42" s="274"/>
      <c r="S42" s="306"/>
      <c r="T42" s="270"/>
    </row>
    <row r="43" spans="1:20" ht="33.950000000000003" customHeight="1" x14ac:dyDescent="0.25">
      <c r="A43" s="276"/>
      <c r="B43" s="279"/>
      <c r="C43" s="282"/>
      <c r="D43" s="272" t="s">
        <v>58</v>
      </c>
      <c r="E43" s="272"/>
      <c r="F43" s="272"/>
      <c r="G43" s="272"/>
      <c r="H43" s="90">
        <v>4</v>
      </c>
      <c r="I43" s="90">
        <v>4</v>
      </c>
      <c r="J43" s="148">
        <f t="shared" si="10"/>
        <v>4</v>
      </c>
      <c r="K43" s="149">
        <f t="shared" si="5"/>
        <v>8</v>
      </c>
      <c r="L43" s="90">
        <v>4</v>
      </c>
      <c r="M43" s="90">
        <v>4</v>
      </c>
      <c r="N43" s="148">
        <f t="shared" si="11"/>
        <v>4</v>
      </c>
      <c r="O43" s="149">
        <f t="shared" si="7"/>
        <v>8</v>
      </c>
      <c r="P43" s="273">
        <v>4</v>
      </c>
      <c r="Q43" s="273"/>
      <c r="R43" s="274"/>
      <c r="S43" s="306"/>
      <c r="T43" s="270"/>
    </row>
    <row r="44" spans="1:20" ht="33.950000000000003" customHeight="1" x14ac:dyDescent="0.25">
      <c r="A44" s="276"/>
      <c r="B44" s="279"/>
      <c r="C44" s="282"/>
      <c r="D44" s="272" t="s">
        <v>59</v>
      </c>
      <c r="E44" s="272"/>
      <c r="F44" s="272"/>
      <c r="G44" s="272"/>
      <c r="H44" s="90">
        <v>4</v>
      </c>
      <c r="I44" s="90">
        <v>4</v>
      </c>
      <c r="J44" s="148">
        <f t="shared" si="10"/>
        <v>4</v>
      </c>
      <c r="K44" s="149">
        <f t="shared" si="5"/>
        <v>8</v>
      </c>
      <c r="L44" s="90">
        <v>4</v>
      </c>
      <c r="M44" s="90">
        <v>4</v>
      </c>
      <c r="N44" s="148">
        <f t="shared" si="11"/>
        <v>4</v>
      </c>
      <c r="O44" s="149">
        <f t="shared" si="7"/>
        <v>8</v>
      </c>
      <c r="P44" s="288">
        <v>4</v>
      </c>
      <c r="Q44" s="288"/>
      <c r="R44" s="289"/>
      <c r="S44" s="306"/>
      <c r="T44" s="270"/>
    </row>
    <row r="45" spans="1:20" ht="33.950000000000003" customHeight="1" x14ac:dyDescent="0.25">
      <c r="A45" s="276"/>
      <c r="B45" s="279"/>
      <c r="C45" s="282"/>
      <c r="D45" s="272" t="s">
        <v>60</v>
      </c>
      <c r="E45" s="272"/>
      <c r="F45" s="272"/>
      <c r="G45" s="272"/>
      <c r="H45" s="90">
        <v>4</v>
      </c>
      <c r="I45" s="90">
        <v>4</v>
      </c>
      <c r="J45" s="148">
        <f t="shared" si="10"/>
        <v>4</v>
      </c>
      <c r="K45" s="149">
        <f t="shared" si="5"/>
        <v>8</v>
      </c>
      <c r="L45" s="90">
        <v>4</v>
      </c>
      <c r="M45" s="90">
        <v>4</v>
      </c>
      <c r="N45" s="148">
        <f t="shared" si="11"/>
        <v>4</v>
      </c>
      <c r="O45" s="149">
        <f t="shared" si="7"/>
        <v>8</v>
      </c>
      <c r="P45" s="288">
        <v>4</v>
      </c>
      <c r="Q45" s="288"/>
      <c r="R45" s="289"/>
      <c r="S45" s="306"/>
      <c r="T45" s="270"/>
    </row>
    <row r="46" spans="1:20" ht="33.950000000000003" customHeight="1" thickBot="1" x14ac:dyDescent="0.3">
      <c r="A46" s="277"/>
      <c r="B46" s="280"/>
      <c r="C46" s="283"/>
      <c r="D46" s="290" t="s">
        <v>61</v>
      </c>
      <c r="E46" s="290"/>
      <c r="F46" s="290"/>
      <c r="G46" s="290"/>
      <c r="H46" s="107">
        <v>4</v>
      </c>
      <c r="I46" s="107">
        <v>4</v>
      </c>
      <c r="J46" s="150">
        <f t="shared" si="10"/>
        <v>4</v>
      </c>
      <c r="K46" s="151">
        <f t="shared" si="5"/>
        <v>8</v>
      </c>
      <c r="L46" s="107">
        <v>4</v>
      </c>
      <c r="M46" s="107">
        <v>4</v>
      </c>
      <c r="N46" s="150">
        <f t="shared" si="11"/>
        <v>4</v>
      </c>
      <c r="O46" s="151">
        <f t="shared" si="7"/>
        <v>8</v>
      </c>
      <c r="P46" s="291">
        <v>4</v>
      </c>
      <c r="Q46" s="291"/>
      <c r="R46" s="292"/>
      <c r="S46" s="307"/>
      <c r="T46" s="271"/>
    </row>
    <row r="47" spans="1:20" ht="33.950000000000003" customHeight="1" x14ac:dyDescent="0.25">
      <c r="A47" s="275">
        <v>5</v>
      </c>
      <c r="B47" s="278">
        <v>105</v>
      </c>
      <c r="C47" s="281">
        <v>2</v>
      </c>
      <c r="D47" s="284" t="s">
        <v>52</v>
      </c>
      <c r="E47" s="284"/>
      <c r="F47" s="284"/>
      <c r="G47" s="284"/>
      <c r="H47" s="105">
        <v>5</v>
      </c>
      <c r="I47" s="105">
        <v>5</v>
      </c>
      <c r="J47" s="146">
        <f>AVERAGE(H47:I47)</f>
        <v>5</v>
      </c>
      <c r="K47" s="147">
        <f>K37</f>
        <v>8</v>
      </c>
      <c r="L47" s="105">
        <v>5</v>
      </c>
      <c r="M47" s="105">
        <v>5</v>
      </c>
      <c r="N47" s="146">
        <f>AVERAGE(L47:M47)</f>
        <v>5</v>
      </c>
      <c r="O47" s="147">
        <f>O37</f>
        <v>8</v>
      </c>
      <c r="P47" s="285">
        <v>5</v>
      </c>
      <c r="Q47" s="285"/>
      <c r="R47" s="286"/>
      <c r="S47" s="269" t="s">
        <v>238</v>
      </c>
      <c r="T47" s="269" t="s">
        <v>246</v>
      </c>
    </row>
    <row r="48" spans="1:20" ht="33.950000000000003" customHeight="1" x14ac:dyDescent="0.25">
      <c r="A48" s="276"/>
      <c r="B48" s="279"/>
      <c r="C48" s="282"/>
      <c r="D48" s="287" t="s">
        <v>53</v>
      </c>
      <c r="E48" s="287"/>
      <c r="F48" s="287"/>
      <c r="G48" s="287"/>
      <c r="H48" s="90">
        <v>5</v>
      </c>
      <c r="I48" s="90">
        <v>5</v>
      </c>
      <c r="J48" s="148">
        <f t="shared" ref="J48:J56" si="12">AVERAGE(H48:I48)</f>
        <v>5</v>
      </c>
      <c r="K48" s="149">
        <f t="shared" si="5"/>
        <v>8</v>
      </c>
      <c r="L48" s="90">
        <v>5</v>
      </c>
      <c r="M48" s="90">
        <v>5</v>
      </c>
      <c r="N48" s="148">
        <f t="shared" ref="N48:N56" si="13">AVERAGE(L48:M48)</f>
        <v>5</v>
      </c>
      <c r="O48" s="149">
        <f t="shared" si="7"/>
        <v>8</v>
      </c>
      <c r="P48" s="273">
        <v>5</v>
      </c>
      <c r="Q48" s="273"/>
      <c r="R48" s="274"/>
      <c r="S48" s="306"/>
      <c r="T48" s="270"/>
    </row>
    <row r="49" spans="1:20" ht="33.950000000000003" customHeight="1" x14ac:dyDescent="0.25">
      <c r="A49" s="276"/>
      <c r="B49" s="279"/>
      <c r="C49" s="282"/>
      <c r="D49" s="272" t="s">
        <v>54</v>
      </c>
      <c r="E49" s="272"/>
      <c r="F49" s="272"/>
      <c r="G49" s="272"/>
      <c r="H49" s="90">
        <v>5</v>
      </c>
      <c r="I49" s="90">
        <v>5</v>
      </c>
      <c r="J49" s="148">
        <f t="shared" si="12"/>
        <v>5</v>
      </c>
      <c r="K49" s="149">
        <f t="shared" si="5"/>
        <v>8</v>
      </c>
      <c r="L49" s="90">
        <v>5</v>
      </c>
      <c r="M49" s="90">
        <v>5</v>
      </c>
      <c r="N49" s="148">
        <f t="shared" si="13"/>
        <v>5</v>
      </c>
      <c r="O49" s="149">
        <f t="shared" si="7"/>
        <v>8</v>
      </c>
      <c r="P49" s="273">
        <v>5</v>
      </c>
      <c r="Q49" s="273"/>
      <c r="R49" s="274"/>
      <c r="S49" s="306"/>
      <c r="T49" s="270"/>
    </row>
    <row r="50" spans="1:20" ht="33.950000000000003" customHeight="1" x14ac:dyDescent="0.25">
      <c r="A50" s="276"/>
      <c r="B50" s="279"/>
      <c r="C50" s="282"/>
      <c r="D50" s="272" t="s">
        <v>55</v>
      </c>
      <c r="E50" s="272"/>
      <c r="F50" s="272"/>
      <c r="G50" s="272"/>
      <c r="H50" s="90">
        <v>5</v>
      </c>
      <c r="I50" s="90">
        <v>5</v>
      </c>
      <c r="J50" s="148">
        <f t="shared" si="12"/>
        <v>5</v>
      </c>
      <c r="K50" s="149">
        <f t="shared" si="5"/>
        <v>8</v>
      </c>
      <c r="L50" s="90">
        <v>5</v>
      </c>
      <c r="M50" s="90">
        <v>5</v>
      </c>
      <c r="N50" s="148">
        <f t="shared" si="13"/>
        <v>5</v>
      </c>
      <c r="O50" s="149">
        <f t="shared" si="7"/>
        <v>8</v>
      </c>
      <c r="P50" s="273">
        <v>5</v>
      </c>
      <c r="Q50" s="273"/>
      <c r="R50" s="274"/>
      <c r="S50" s="306"/>
      <c r="T50" s="270"/>
    </row>
    <row r="51" spans="1:20" ht="33.950000000000003" customHeight="1" x14ac:dyDescent="0.25">
      <c r="A51" s="276"/>
      <c r="B51" s="279"/>
      <c r="C51" s="282"/>
      <c r="D51" s="272" t="s">
        <v>56</v>
      </c>
      <c r="E51" s="272"/>
      <c r="F51" s="272"/>
      <c r="G51" s="272"/>
      <c r="H51" s="90">
        <v>5</v>
      </c>
      <c r="I51" s="90">
        <v>5</v>
      </c>
      <c r="J51" s="148">
        <f t="shared" si="12"/>
        <v>5</v>
      </c>
      <c r="K51" s="149">
        <f t="shared" si="5"/>
        <v>8</v>
      </c>
      <c r="L51" s="90">
        <v>5</v>
      </c>
      <c r="M51" s="90">
        <v>5</v>
      </c>
      <c r="N51" s="148">
        <f t="shared" si="13"/>
        <v>5</v>
      </c>
      <c r="O51" s="149">
        <f t="shared" si="7"/>
        <v>8</v>
      </c>
      <c r="P51" s="273">
        <v>5</v>
      </c>
      <c r="Q51" s="273"/>
      <c r="R51" s="274"/>
      <c r="S51" s="306"/>
      <c r="T51" s="270"/>
    </row>
    <row r="52" spans="1:20" ht="33.950000000000003" customHeight="1" x14ac:dyDescent="0.25">
      <c r="A52" s="276"/>
      <c r="B52" s="279"/>
      <c r="C52" s="282"/>
      <c r="D52" s="272" t="s">
        <v>57</v>
      </c>
      <c r="E52" s="272"/>
      <c r="F52" s="272"/>
      <c r="G52" s="272"/>
      <c r="H52" s="90">
        <v>5</v>
      </c>
      <c r="I52" s="90">
        <v>5</v>
      </c>
      <c r="J52" s="148">
        <f t="shared" si="12"/>
        <v>5</v>
      </c>
      <c r="K52" s="149">
        <f t="shared" si="5"/>
        <v>8</v>
      </c>
      <c r="L52" s="90">
        <v>5</v>
      </c>
      <c r="M52" s="90">
        <v>5</v>
      </c>
      <c r="N52" s="148">
        <f t="shared" si="13"/>
        <v>5</v>
      </c>
      <c r="O52" s="149">
        <f t="shared" si="7"/>
        <v>8</v>
      </c>
      <c r="P52" s="273">
        <v>5</v>
      </c>
      <c r="Q52" s="273"/>
      <c r="R52" s="274"/>
      <c r="S52" s="306"/>
      <c r="T52" s="270"/>
    </row>
    <row r="53" spans="1:20" ht="33.950000000000003" customHeight="1" x14ac:dyDescent="0.25">
      <c r="A53" s="276"/>
      <c r="B53" s="279"/>
      <c r="C53" s="282"/>
      <c r="D53" s="272" t="s">
        <v>58</v>
      </c>
      <c r="E53" s="272"/>
      <c r="F53" s="272"/>
      <c r="G53" s="272"/>
      <c r="H53" s="90">
        <v>5</v>
      </c>
      <c r="I53" s="90">
        <v>5</v>
      </c>
      <c r="J53" s="148">
        <f t="shared" si="12"/>
        <v>5</v>
      </c>
      <c r="K53" s="149">
        <f t="shared" si="5"/>
        <v>8</v>
      </c>
      <c r="L53" s="90">
        <v>5</v>
      </c>
      <c r="M53" s="90">
        <v>5</v>
      </c>
      <c r="N53" s="148">
        <f t="shared" si="13"/>
        <v>5</v>
      </c>
      <c r="O53" s="149">
        <f t="shared" si="7"/>
        <v>8</v>
      </c>
      <c r="P53" s="273">
        <v>5</v>
      </c>
      <c r="Q53" s="273"/>
      <c r="R53" s="274"/>
      <c r="S53" s="306"/>
      <c r="T53" s="270"/>
    </row>
    <row r="54" spans="1:20" ht="33.950000000000003" customHeight="1" x14ac:dyDescent="0.25">
      <c r="A54" s="276"/>
      <c r="B54" s="279"/>
      <c r="C54" s="282"/>
      <c r="D54" s="272" t="s">
        <v>59</v>
      </c>
      <c r="E54" s="272"/>
      <c r="F54" s="272"/>
      <c r="G54" s="272"/>
      <c r="H54" s="90">
        <v>5</v>
      </c>
      <c r="I54" s="90">
        <v>5</v>
      </c>
      <c r="J54" s="148">
        <f t="shared" si="12"/>
        <v>5</v>
      </c>
      <c r="K54" s="149">
        <f t="shared" si="5"/>
        <v>8</v>
      </c>
      <c r="L54" s="90">
        <v>5</v>
      </c>
      <c r="M54" s="90">
        <v>5</v>
      </c>
      <c r="N54" s="148">
        <f t="shared" si="13"/>
        <v>5</v>
      </c>
      <c r="O54" s="149">
        <f t="shared" si="7"/>
        <v>8</v>
      </c>
      <c r="P54" s="288">
        <v>5</v>
      </c>
      <c r="Q54" s="288"/>
      <c r="R54" s="289"/>
      <c r="S54" s="306"/>
      <c r="T54" s="270"/>
    </row>
    <row r="55" spans="1:20" ht="33.950000000000003" customHeight="1" x14ac:dyDescent="0.25">
      <c r="A55" s="276"/>
      <c r="B55" s="279"/>
      <c r="C55" s="282"/>
      <c r="D55" s="272" t="s">
        <v>60</v>
      </c>
      <c r="E55" s="272"/>
      <c r="F55" s="272"/>
      <c r="G55" s="272"/>
      <c r="H55" s="90">
        <v>5</v>
      </c>
      <c r="I55" s="90">
        <v>5</v>
      </c>
      <c r="J55" s="148">
        <f t="shared" si="12"/>
        <v>5</v>
      </c>
      <c r="K55" s="149">
        <f t="shared" si="5"/>
        <v>8</v>
      </c>
      <c r="L55" s="90">
        <v>5</v>
      </c>
      <c r="M55" s="90">
        <v>5</v>
      </c>
      <c r="N55" s="148">
        <f t="shared" si="13"/>
        <v>5</v>
      </c>
      <c r="O55" s="149">
        <f t="shared" si="7"/>
        <v>8</v>
      </c>
      <c r="P55" s="288">
        <v>5</v>
      </c>
      <c r="Q55" s="288"/>
      <c r="R55" s="289"/>
      <c r="S55" s="306"/>
      <c r="T55" s="270"/>
    </row>
    <row r="56" spans="1:20" ht="33.950000000000003" customHeight="1" thickBot="1" x14ac:dyDescent="0.3">
      <c r="A56" s="277"/>
      <c r="B56" s="280"/>
      <c r="C56" s="283"/>
      <c r="D56" s="290" t="s">
        <v>61</v>
      </c>
      <c r="E56" s="290"/>
      <c r="F56" s="290"/>
      <c r="G56" s="290"/>
      <c r="H56" s="107">
        <v>5</v>
      </c>
      <c r="I56" s="107">
        <v>5</v>
      </c>
      <c r="J56" s="150">
        <f t="shared" si="12"/>
        <v>5</v>
      </c>
      <c r="K56" s="151">
        <f t="shared" si="5"/>
        <v>8</v>
      </c>
      <c r="L56" s="107">
        <v>5</v>
      </c>
      <c r="M56" s="107">
        <v>5</v>
      </c>
      <c r="N56" s="150">
        <f t="shared" si="13"/>
        <v>5</v>
      </c>
      <c r="O56" s="151">
        <f t="shared" si="7"/>
        <v>8</v>
      </c>
      <c r="P56" s="291">
        <v>5</v>
      </c>
      <c r="Q56" s="291"/>
      <c r="R56" s="292"/>
      <c r="S56" s="307"/>
      <c r="T56" s="271"/>
    </row>
    <row r="57" spans="1:20" ht="33.950000000000003" customHeight="1" x14ac:dyDescent="0.25">
      <c r="A57" s="275">
        <v>6</v>
      </c>
      <c r="B57" s="278">
        <v>106</v>
      </c>
      <c r="C57" s="281">
        <v>2</v>
      </c>
      <c r="D57" s="284" t="s">
        <v>52</v>
      </c>
      <c r="E57" s="284"/>
      <c r="F57" s="284"/>
      <c r="G57" s="284"/>
      <c r="H57" s="105">
        <v>6</v>
      </c>
      <c r="I57" s="105">
        <v>6</v>
      </c>
      <c r="J57" s="146">
        <f>AVERAGE(H57:I57)</f>
        <v>6</v>
      </c>
      <c r="K57" s="147">
        <f>K47</f>
        <v>8</v>
      </c>
      <c r="L57" s="105">
        <v>6</v>
      </c>
      <c r="M57" s="105">
        <v>6</v>
      </c>
      <c r="N57" s="146">
        <f>AVERAGE(L57:M57)</f>
        <v>6</v>
      </c>
      <c r="O57" s="147">
        <f>O47</f>
        <v>8</v>
      </c>
      <c r="P57" s="285">
        <v>6</v>
      </c>
      <c r="Q57" s="285"/>
      <c r="R57" s="286"/>
      <c r="S57" s="269" t="s">
        <v>239</v>
      </c>
      <c r="T57" s="269" t="s">
        <v>247</v>
      </c>
    </row>
    <row r="58" spans="1:20" ht="33.950000000000003" customHeight="1" x14ac:dyDescent="0.25">
      <c r="A58" s="276"/>
      <c r="B58" s="279"/>
      <c r="C58" s="282"/>
      <c r="D58" s="287" t="s">
        <v>53</v>
      </c>
      <c r="E58" s="287"/>
      <c r="F58" s="287"/>
      <c r="G58" s="287"/>
      <c r="H58" s="90">
        <v>6</v>
      </c>
      <c r="I58" s="90">
        <v>6</v>
      </c>
      <c r="J58" s="148">
        <f t="shared" ref="J58:J66" si="14">AVERAGE(H58:I58)</f>
        <v>6</v>
      </c>
      <c r="K58" s="149">
        <f t="shared" si="5"/>
        <v>8</v>
      </c>
      <c r="L58" s="90">
        <v>6</v>
      </c>
      <c r="M58" s="90">
        <v>6</v>
      </c>
      <c r="N58" s="148">
        <f t="shared" ref="N58:N66" si="15">AVERAGE(L58:M58)</f>
        <v>6</v>
      </c>
      <c r="O58" s="149">
        <f t="shared" si="7"/>
        <v>8</v>
      </c>
      <c r="P58" s="273">
        <v>6</v>
      </c>
      <c r="Q58" s="273"/>
      <c r="R58" s="274"/>
      <c r="S58" s="306"/>
      <c r="T58" s="270"/>
    </row>
    <row r="59" spans="1:20" ht="33.950000000000003" customHeight="1" x14ac:dyDescent="0.25">
      <c r="A59" s="276"/>
      <c r="B59" s="279"/>
      <c r="C59" s="282"/>
      <c r="D59" s="272" t="s">
        <v>54</v>
      </c>
      <c r="E59" s="272"/>
      <c r="F59" s="272"/>
      <c r="G59" s="272"/>
      <c r="H59" s="90">
        <v>6</v>
      </c>
      <c r="I59" s="90">
        <v>6</v>
      </c>
      <c r="J59" s="148">
        <f t="shared" si="14"/>
        <v>6</v>
      </c>
      <c r="K59" s="149">
        <f t="shared" si="5"/>
        <v>8</v>
      </c>
      <c r="L59" s="90">
        <v>6</v>
      </c>
      <c r="M59" s="90">
        <v>6</v>
      </c>
      <c r="N59" s="148">
        <f t="shared" si="15"/>
        <v>6</v>
      </c>
      <c r="O59" s="149">
        <f t="shared" si="7"/>
        <v>8</v>
      </c>
      <c r="P59" s="273">
        <v>6</v>
      </c>
      <c r="Q59" s="273"/>
      <c r="R59" s="274"/>
      <c r="S59" s="306"/>
      <c r="T59" s="270"/>
    </row>
    <row r="60" spans="1:20" ht="33.950000000000003" customHeight="1" x14ac:dyDescent="0.25">
      <c r="A60" s="276"/>
      <c r="B60" s="279"/>
      <c r="C60" s="282"/>
      <c r="D60" s="272" t="s">
        <v>55</v>
      </c>
      <c r="E60" s="272"/>
      <c r="F60" s="272"/>
      <c r="G60" s="272"/>
      <c r="H60" s="90">
        <v>6</v>
      </c>
      <c r="I60" s="90">
        <v>6</v>
      </c>
      <c r="J60" s="148">
        <f t="shared" si="14"/>
        <v>6</v>
      </c>
      <c r="K60" s="149">
        <f t="shared" si="5"/>
        <v>8</v>
      </c>
      <c r="L60" s="90">
        <v>6</v>
      </c>
      <c r="M60" s="90">
        <v>6</v>
      </c>
      <c r="N60" s="148">
        <f t="shared" si="15"/>
        <v>6</v>
      </c>
      <c r="O60" s="149">
        <f t="shared" si="7"/>
        <v>8</v>
      </c>
      <c r="P60" s="273">
        <v>6</v>
      </c>
      <c r="Q60" s="273"/>
      <c r="R60" s="274"/>
      <c r="S60" s="306"/>
      <c r="T60" s="270"/>
    </row>
    <row r="61" spans="1:20" ht="33.950000000000003" customHeight="1" x14ac:dyDescent="0.25">
      <c r="A61" s="276"/>
      <c r="B61" s="279"/>
      <c r="C61" s="282"/>
      <c r="D61" s="272" t="s">
        <v>56</v>
      </c>
      <c r="E61" s="272"/>
      <c r="F61" s="272"/>
      <c r="G61" s="272"/>
      <c r="H61" s="90">
        <v>6</v>
      </c>
      <c r="I61" s="90">
        <v>6</v>
      </c>
      <c r="J61" s="148">
        <f t="shared" si="14"/>
        <v>6</v>
      </c>
      <c r="K61" s="149">
        <f t="shared" si="5"/>
        <v>8</v>
      </c>
      <c r="L61" s="90">
        <v>6</v>
      </c>
      <c r="M61" s="90">
        <v>6</v>
      </c>
      <c r="N61" s="148">
        <f t="shared" si="15"/>
        <v>6</v>
      </c>
      <c r="O61" s="149">
        <f t="shared" si="7"/>
        <v>8</v>
      </c>
      <c r="P61" s="273">
        <v>6</v>
      </c>
      <c r="Q61" s="273"/>
      <c r="R61" s="274"/>
      <c r="S61" s="306"/>
      <c r="T61" s="270"/>
    </row>
    <row r="62" spans="1:20" ht="33.950000000000003" customHeight="1" x14ac:dyDescent="0.25">
      <c r="A62" s="276"/>
      <c r="B62" s="279"/>
      <c r="C62" s="282"/>
      <c r="D62" s="272" t="s">
        <v>57</v>
      </c>
      <c r="E62" s="272"/>
      <c r="F62" s="272"/>
      <c r="G62" s="272"/>
      <c r="H62" s="90">
        <v>6</v>
      </c>
      <c r="I62" s="90">
        <v>6</v>
      </c>
      <c r="J62" s="148">
        <f t="shared" si="14"/>
        <v>6</v>
      </c>
      <c r="K62" s="149">
        <f t="shared" si="5"/>
        <v>8</v>
      </c>
      <c r="L62" s="90">
        <v>6</v>
      </c>
      <c r="M62" s="90">
        <v>6</v>
      </c>
      <c r="N62" s="148">
        <f t="shared" si="15"/>
        <v>6</v>
      </c>
      <c r="O62" s="149">
        <f t="shared" si="7"/>
        <v>8</v>
      </c>
      <c r="P62" s="273">
        <v>6</v>
      </c>
      <c r="Q62" s="273"/>
      <c r="R62" s="274"/>
      <c r="S62" s="306"/>
      <c r="T62" s="270"/>
    </row>
    <row r="63" spans="1:20" ht="33.950000000000003" customHeight="1" x14ac:dyDescent="0.25">
      <c r="A63" s="276"/>
      <c r="B63" s="279"/>
      <c r="C63" s="282"/>
      <c r="D63" s="272" t="s">
        <v>58</v>
      </c>
      <c r="E63" s="272"/>
      <c r="F63" s="272"/>
      <c r="G63" s="272"/>
      <c r="H63" s="90">
        <v>6</v>
      </c>
      <c r="I63" s="90">
        <v>6</v>
      </c>
      <c r="J63" s="148">
        <f t="shared" si="14"/>
        <v>6</v>
      </c>
      <c r="K63" s="149">
        <f t="shared" si="5"/>
        <v>8</v>
      </c>
      <c r="L63" s="90">
        <v>6</v>
      </c>
      <c r="M63" s="90">
        <v>6</v>
      </c>
      <c r="N63" s="148">
        <f t="shared" si="15"/>
        <v>6</v>
      </c>
      <c r="O63" s="149">
        <f t="shared" si="7"/>
        <v>8</v>
      </c>
      <c r="P63" s="273">
        <v>6</v>
      </c>
      <c r="Q63" s="273"/>
      <c r="R63" s="274"/>
      <c r="S63" s="306"/>
      <c r="T63" s="270"/>
    </row>
    <row r="64" spans="1:20" ht="33.950000000000003" customHeight="1" x14ac:dyDescent="0.25">
      <c r="A64" s="276"/>
      <c r="B64" s="279"/>
      <c r="C64" s="282"/>
      <c r="D64" s="272" t="s">
        <v>59</v>
      </c>
      <c r="E64" s="272"/>
      <c r="F64" s="272"/>
      <c r="G64" s="272"/>
      <c r="H64" s="90">
        <v>6</v>
      </c>
      <c r="I64" s="90">
        <v>6</v>
      </c>
      <c r="J64" s="148">
        <f t="shared" si="14"/>
        <v>6</v>
      </c>
      <c r="K64" s="149">
        <f t="shared" si="5"/>
        <v>8</v>
      </c>
      <c r="L64" s="90">
        <v>6</v>
      </c>
      <c r="M64" s="90">
        <v>6</v>
      </c>
      <c r="N64" s="148">
        <f t="shared" si="15"/>
        <v>6</v>
      </c>
      <c r="O64" s="149">
        <f t="shared" si="7"/>
        <v>8</v>
      </c>
      <c r="P64" s="288">
        <v>6</v>
      </c>
      <c r="Q64" s="288"/>
      <c r="R64" s="289"/>
      <c r="S64" s="306"/>
      <c r="T64" s="270"/>
    </row>
    <row r="65" spans="1:20" ht="33.950000000000003" customHeight="1" x14ac:dyDescent="0.25">
      <c r="A65" s="276"/>
      <c r="B65" s="279"/>
      <c r="C65" s="282"/>
      <c r="D65" s="272" t="s">
        <v>60</v>
      </c>
      <c r="E65" s="272"/>
      <c r="F65" s="272"/>
      <c r="G65" s="272"/>
      <c r="H65" s="90">
        <v>6</v>
      </c>
      <c r="I65" s="90">
        <v>6</v>
      </c>
      <c r="J65" s="148">
        <f t="shared" si="14"/>
        <v>6</v>
      </c>
      <c r="K65" s="149">
        <f t="shared" si="5"/>
        <v>8</v>
      </c>
      <c r="L65" s="90">
        <v>6</v>
      </c>
      <c r="M65" s="90">
        <v>6</v>
      </c>
      <c r="N65" s="148">
        <f t="shared" si="15"/>
        <v>6</v>
      </c>
      <c r="O65" s="149">
        <f t="shared" si="7"/>
        <v>8</v>
      </c>
      <c r="P65" s="288">
        <v>6</v>
      </c>
      <c r="Q65" s="288"/>
      <c r="R65" s="289"/>
      <c r="S65" s="306"/>
      <c r="T65" s="270"/>
    </row>
    <row r="66" spans="1:20" ht="33.950000000000003" customHeight="1" thickBot="1" x14ac:dyDescent="0.3">
      <c r="A66" s="277"/>
      <c r="B66" s="280"/>
      <c r="C66" s="283"/>
      <c r="D66" s="290" t="s">
        <v>61</v>
      </c>
      <c r="E66" s="290"/>
      <c r="F66" s="290"/>
      <c r="G66" s="290"/>
      <c r="H66" s="107">
        <v>6</v>
      </c>
      <c r="I66" s="107">
        <v>6</v>
      </c>
      <c r="J66" s="150">
        <f t="shared" si="14"/>
        <v>6</v>
      </c>
      <c r="K66" s="151">
        <f t="shared" si="5"/>
        <v>8</v>
      </c>
      <c r="L66" s="107">
        <v>6</v>
      </c>
      <c r="M66" s="107">
        <v>6</v>
      </c>
      <c r="N66" s="150">
        <f t="shared" si="15"/>
        <v>6</v>
      </c>
      <c r="O66" s="151">
        <f t="shared" si="7"/>
        <v>8</v>
      </c>
      <c r="P66" s="291">
        <v>6</v>
      </c>
      <c r="Q66" s="291"/>
      <c r="R66" s="292"/>
      <c r="S66" s="307"/>
      <c r="T66" s="271"/>
    </row>
    <row r="67" spans="1:20" ht="33.950000000000003" customHeight="1" x14ac:dyDescent="0.25">
      <c r="A67" s="275">
        <v>7</v>
      </c>
      <c r="B67" s="278">
        <v>107</v>
      </c>
      <c r="C67" s="281">
        <v>2</v>
      </c>
      <c r="D67" s="284" t="s">
        <v>52</v>
      </c>
      <c r="E67" s="284"/>
      <c r="F67" s="284"/>
      <c r="G67" s="284"/>
      <c r="H67" s="105">
        <v>7</v>
      </c>
      <c r="I67" s="105">
        <v>7</v>
      </c>
      <c r="J67" s="146">
        <f>AVERAGE(H67:I67)</f>
        <v>7</v>
      </c>
      <c r="K67" s="147">
        <f>K57</f>
        <v>8</v>
      </c>
      <c r="L67" s="105">
        <v>7</v>
      </c>
      <c r="M67" s="105">
        <v>7</v>
      </c>
      <c r="N67" s="146">
        <f>AVERAGE(L67:M67)</f>
        <v>7</v>
      </c>
      <c r="O67" s="147">
        <f>O57</f>
        <v>8</v>
      </c>
      <c r="P67" s="285">
        <v>7</v>
      </c>
      <c r="Q67" s="285"/>
      <c r="R67" s="286"/>
      <c r="S67" s="269" t="s">
        <v>239</v>
      </c>
      <c r="T67" s="269" t="s">
        <v>247</v>
      </c>
    </row>
    <row r="68" spans="1:20" ht="33.950000000000003" customHeight="1" x14ac:dyDescent="0.25">
      <c r="A68" s="276"/>
      <c r="B68" s="279"/>
      <c r="C68" s="282"/>
      <c r="D68" s="287" t="s">
        <v>53</v>
      </c>
      <c r="E68" s="287"/>
      <c r="F68" s="287"/>
      <c r="G68" s="287"/>
      <c r="H68" s="90">
        <v>7</v>
      </c>
      <c r="I68" s="90">
        <v>7</v>
      </c>
      <c r="J68" s="148">
        <f t="shared" ref="J68:J76" si="16">AVERAGE(H68:I68)</f>
        <v>7</v>
      </c>
      <c r="K68" s="149">
        <f t="shared" si="5"/>
        <v>8</v>
      </c>
      <c r="L68" s="90">
        <v>7</v>
      </c>
      <c r="M68" s="90">
        <v>7</v>
      </c>
      <c r="N68" s="148">
        <f t="shared" ref="N68:N76" si="17">AVERAGE(L68:M68)</f>
        <v>7</v>
      </c>
      <c r="O68" s="149">
        <f t="shared" si="7"/>
        <v>8</v>
      </c>
      <c r="P68" s="273">
        <v>7</v>
      </c>
      <c r="Q68" s="273"/>
      <c r="R68" s="274"/>
      <c r="S68" s="306"/>
      <c r="T68" s="270"/>
    </row>
    <row r="69" spans="1:20" ht="33.950000000000003" customHeight="1" x14ac:dyDescent="0.25">
      <c r="A69" s="276"/>
      <c r="B69" s="279"/>
      <c r="C69" s="282"/>
      <c r="D69" s="272" t="s">
        <v>54</v>
      </c>
      <c r="E69" s="272"/>
      <c r="F69" s="272"/>
      <c r="G69" s="272"/>
      <c r="H69" s="90">
        <v>7</v>
      </c>
      <c r="I69" s="90">
        <v>7</v>
      </c>
      <c r="J69" s="148">
        <f t="shared" si="16"/>
        <v>7</v>
      </c>
      <c r="K69" s="149">
        <f t="shared" si="5"/>
        <v>8</v>
      </c>
      <c r="L69" s="90">
        <v>7</v>
      </c>
      <c r="M69" s="90">
        <v>7</v>
      </c>
      <c r="N69" s="148">
        <f t="shared" si="17"/>
        <v>7</v>
      </c>
      <c r="O69" s="149">
        <f t="shared" si="7"/>
        <v>8</v>
      </c>
      <c r="P69" s="273">
        <v>7</v>
      </c>
      <c r="Q69" s="273"/>
      <c r="R69" s="274"/>
      <c r="S69" s="306"/>
      <c r="T69" s="270"/>
    </row>
    <row r="70" spans="1:20" ht="33.950000000000003" customHeight="1" x14ac:dyDescent="0.25">
      <c r="A70" s="276"/>
      <c r="B70" s="279"/>
      <c r="C70" s="282"/>
      <c r="D70" s="272" t="s">
        <v>55</v>
      </c>
      <c r="E70" s="272"/>
      <c r="F70" s="272"/>
      <c r="G70" s="272"/>
      <c r="H70" s="90">
        <v>7</v>
      </c>
      <c r="I70" s="90">
        <v>7</v>
      </c>
      <c r="J70" s="148">
        <f t="shared" si="16"/>
        <v>7</v>
      </c>
      <c r="K70" s="149">
        <f t="shared" si="5"/>
        <v>8</v>
      </c>
      <c r="L70" s="90">
        <v>7</v>
      </c>
      <c r="M70" s="90">
        <v>7</v>
      </c>
      <c r="N70" s="148">
        <f t="shared" si="17"/>
        <v>7</v>
      </c>
      <c r="O70" s="149">
        <f t="shared" si="7"/>
        <v>8</v>
      </c>
      <c r="P70" s="273">
        <v>7</v>
      </c>
      <c r="Q70" s="273"/>
      <c r="R70" s="274"/>
      <c r="S70" s="306"/>
      <c r="T70" s="270"/>
    </row>
    <row r="71" spans="1:20" ht="33.950000000000003" customHeight="1" x14ac:dyDescent="0.25">
      <c r="A71" s="276"/>
      <c r="B71" s="279"/>
      <c r="C71" s="282"/>
      <c r="D71" s="272" t="s">
        <v>56</v>
      </c>
      <c r="E71" s="272"/>
      <c r="F71" s="272"/>
      <c r="G71" s="272"/>
      <c r="H71" s="90">
        <v>7</v>
      </c>
      <c r="I71" s="90">
        <v>7</v>
      </c>
      <c r="J71" s="148">
        <f t="shared" si="16"/>
        <v>7</v>
      </c>
      <c r="K71" s="149">
        <f t="shared" si="5"/>
        <v>8</v>
      </c>
      <c r="L71" s="90">
        <v>7</v>
      </c>
      <c r="M71" s="90">
        <v>7</v>
      </c>
      <c r="N71" s="148">
        <f t="shared" si="17"/>
        <v>7</v>
      </c>
      <c r="O71" s="149">
        <f t="shared" si="7"/>
        <v>8</v>
      </c>
      <c r="P71" s="273">
        <v>7</v>
      </c>
      <c r="Q71" s="273"/>
      <c r="R71" s="274"/>
      <c r="S71" s="306"/>
      <c r="T71" s="270"/>
    </row>
    <row r="72" spans="1:20" ht="33.950000000000003" customHeight="1" x14ac:dyDescent="0.25">
      <c r="A72" s="276"/>
      <c r="B72" s="279"/>
      <c r="C72" s="282"/>
      <c r="D72" s="272" t="s">
        <v>57</v>
      </c>
      <c r="E72" s="272"/>
      <c r="F72" s="272"/>
      <c r="G72" s="272"/>
      <c r="H72" s="90">
        <v>7</v>
      </c>
      <c r="I72" s="90">
        <v>7</v>
      </c>
      <c r="J72" s="148">
        <f t="shared" si="16"/>
        <v>7</v>
      </c>
      <c r="K72" s="149">
        <f t="shared" si="5"/>
        <v>8</v>
      </c>
      <c r="L72" s="90">
        <v>7</v>
      </c>
      <c r="M72" s="90">
        <v>7</v>
      </c>
      <c r="N72" s="148">
        <f t="shared" si="17"/>
        <v>7</v>
      </c>
      <c r="O72" s="149">
        <f t="shared" si="7"/>
        <v>8</v>
      </c>
      <c r="P72" s="273">
        <v>7</v>
      </c>
      <c r="Q72" s="273"/>
      <c r="R72" s="274"/>
      <c r="S72" s="306"/>
      <c r="T72" s="270"/>
    </row>
    <row r="73" spans="1:20" ht="33.950000000000003" customHeight="1" x14ac:dyDescent="0.25">
      <c r="A73" s="276"/>
      <c r="B73" s="279"/>
      <c r="C73" s="282"/>
      <c r="D73" s="272" t="s">
        <v>58</v>
      </c>
      <c r="E73" s="272"/>
      <c r="F73" s="272"/>
      <c r="G73" s="272"/>
      <c r="H73" s="90">
        <v>7</v>
      </c>
      <c r="I73" s="90">
        <v>7</v>
      </c>
      <c r="J73" s="148">
        <f t="shared" si="16"/>
        <v>7</v>
      </c>
      <c r="K73" s="149">
        <f t="shared" si="5"/>
        <v>8</v>
      </c>
      <c r="L73" s="90">
        <v>7</v>
      </c>
      <c r="M73" s="90">
        <v>7</v>
      </c>
      <c r="N73" s="148">
        <f t="shared" si="17"/>
        <v>7</v>
      </c>
      <c r="O73" s="149">
        <f t="shared" si="7"/>
        <v>8</v>
      </c>
      <c r="P73" s="273">
        <v>7</v>
      </c>
      <c r="Q73" s="273"/>
      <c r="R73" s="274"/>
      <c r="S73" s="306"/>
      <c r="T73" s="270"/>
    </row>
    <row r="74" spans="1:20" ht="33.950000000000003" customHeight="1" x14ac:dyDescent="0.25">
      <c r="A74" s="276"/>
      <c r="B74" s="279"/>
      <c r="C74" s="282"/>
      <c r="D74" s="272" t="s">
        <v>59</v>
      </c>
      <c r="E74" s="272"/>
      <c r="F74" s="272"/>
      <c r="G74" s="272"/>
      <c r="H74" s="90">
        <v>7</v>
      </c>
      <c r="I74" s="90">
        <v>7</v>
      </c>
      <c r="J74" s="148">
        <f t="shared" si="16"/>
        <v>7</v>
      </c>
      <c r="K74" s="149">
        <f t="shared" si="5"/>
        <v>8</v>
      </c>
      <c r="L74" s="90">
        <v>7</v>
      </c>
      <c r="M74" s="90">
        <v>7</v>
      </c>
      <c r="N74" s="148">
        <f t="shared" si="17"/>
        <v>7</v>
      </c>
      <c r="O74" s="149">
        <f t="shared" si="7"/>
        <v>8</v>
      </c>
      <c r="P74" s="288">
        <v>7</v>
      </c>
      <c r="Q74" s="288"/>
      <c r="R74" s="289"/>
      <c r="S74" s="306"/>
      <c r="T74" s="270"/>
    </row>
    <row r="75" spans="1:20" ht="33.950000000000003" customHeight="1" x14ac:dyDescent="0.25">
      <c r="A75" s="276"/>
      <c r="B75" s="279"/>
      <c r="C75" s="282"/>
      <c r="D75" s="272" t="s">
        <v>60</v>
      </c>
      <c r="E75" s="272"/>
      <c r="F75" s="272"/>
      <c r="G75" s="272"/>
      <c r="H75" s="90">
        <v>7</v>
      </c>
      <c r="I75" s="90">
        <v>7</v>
      </c>
      <c r="J75" s="148">
        <f t="shared" si="16"/>
        <v>7</v>
      </c>
      <c r="K75" s="149">
        <f t="shared" si="5"/>
        <v>8</v>
      </c>
      <c r="L75" s="90">
        <v>7</v>
      </c>
      <c r="M75" s="90">
        <v>7</v>
      </c>
      <c r="N75" s="148">
        <f t="shared" si="17"/>
        <v>7</v>
      </c>
      <c r="O75" s="149">
        <f t="shared" si="7"/>
        <v>8</v>
      </c>
      <c r="P75" s="288">
        <v>7</v>
      </c>
      <c r="Q75" s="288"/>
      <c r="R75" s="289"/>
      <c r="S75" s="306"/>
      <c r="T75" s="270"/>
    </row>
    <row r="76" spans="1:20" ht="33.950000000000003" customHeight="1" thickBot="1" x14ac:dyDescent="0.3">
      <c r="A76" s="277"/>
      <c r="B76" s="280"/>
      <c r="C76" s="283"/>
      <c r="D76" s="290" t="s">
        <v>61</v>
      </c>
      <c r="E76" s="290"/>
      <c r="F76" s="290"/>
      <c r="G76" s="290"/>
      <c r="H76" s="107">
        <v>7</v>
      </c>
      <c r="I76" s="107">
        <v>7</v>
      </c>
      <c r="J76" s="150">
        <f t="shared" si="16"/>
        <v>7</v>
      </c>
      <c r="K76" s="151">
        <f t="shared" si="5"/>
        <v>8</v>
      </c>
      <c r="L76" s="107">
        <v>7</v>
      </c>
      <c r="M76" s="107">
        <v>7</v>
      </c>
      <c r="N76" s="150">
        <f t="shared" si="17"/>
        <v>7</v>
      </c>
      <c r="O76" s="151">
        <f t="shared" si="7"/>
        <v>8</v>
      </c>
      <c r="P76" s="291">
        <v>7</v>
      </c>
      <c r="Q76" s="291"/>
      <c r="R76" s="292"/>
      <c r="S76" s="307"/>
      <c r="T76" s="271"/>
    </row>
    <row r="77" spans="1:20" ht="33.950000000000003" customHeight="1" x14ac:dyDescent="0.25">
      <c r="A77" s="275">
        <v>8</v>
      </c>
      <c r="B77" s="278">
        <v>108</v>
      </c>
      <c r="C77" s="281">
        <v>2</v>
      </c>
      <c r="D77" s="284" t="s">
        <v>52</v>
      </c>
      <c r="E77" s="284"/>
      <c r="F77" s="284"/>
      <c r="G77" s="284"/>
      <c r="H77" s="105">
        <v>8</v>
      </c>
      <c r="I77" s="105">
        <v>8</v>
      </c>
      <c r="J77" s="146">
        <f>AVERAGE(H77:I77)</f>
        <v>8</v>
      </c>
      <c r="K77" s="147">
        <f>K67</f>
        <v>8</v>
      </c>
      <c r="L77" s="105">
        <v>8</v>
      </c>
      <c r="M77" s="105">
        <v>8</v>
      </c>
      <c r="N77" s="146">
        <f>AVERAGE(L77:M77)</f>
        <v>8</v>
      </c>
      <c r="O77" s="147">
        <f>O67</f>
        <v>8</v>
      </c>
      <c r="P77" s="285">
        <v>8</v>
      </c>
      <c r="Q77" s="285"/>
      <c r="R77" s="286"/>
      <c r="S77" s="269" t="s">
        <v>239</v>
      </c>
      <c r="T77" s="269"/>
    </row>
    <row r="78" spans="1:20" ht="33.950000000000003" customHeight="1" x14ac:dyDescent="0.25">
      <c r="A78" s="276"/>
      <c r="B78" s="279"/>
      <c r="C78" s="282"/>
      <c r="D78" s="287" t="s">
        <v>53</v>
      </c>
      <c r="E78" s="287"/>
      <c r="F78" s="287"/>
      <c r="G78" s="287"/>
      <c r="H78" s="90">
        <v>8</v>
      </c>
      <c r="I78" s="90">
        <v>8</v>
      </c>
      <c r="J78" s="148">
        <f t="shared" ref="J78:J86" si="18">AVERAGE(H78:I78)</f>
        <v>8</v>
      </c>
      <c r="K78" s="149">
        <f t="shared" si="5"/>
        <v>8</v>
      </c>
      <c r="L78" s="90">
        <v>8</v>
      </c>
      <c r="M78" s="90">
        <v>8</v>
      </c>
      <c r="N78" s="148">
        <f t="shared" ref="N78:N86" si="19">AVERAGE(L78:M78)</f>
        <v>8</v>
      </c>
      <c r="O78" s="149">
        <f t="shared" si="7"/>
        <v>8</v>
      </c>
      <c r="P78" s="273">
        <v>8</v>
      </c>
      <c r="Q78" s="273"/>
      <c r="R78" s="274"/>
      <c r="S78" s="306"/>
      <c r="T78" s="270"/>
    </row>
    <row r="79" spans="1:20" ht="33.950000000000003" customHeight="1" x14ac:dyDescent="0.25">
      <c r="A79" s="276"/>
      <c r="B79" s="279"/>
      <c r="C79" s="282"/>
      <c r="D79" s="272" t="s">
        <v>54</v>
      </c>
      <c r="E79" s="272"/>
      <c r="F79" s="272"/>
      <c r="G79" s="272"/>
      <c r="H79" s="90">
        <v>8</v>
      </c>
      <c r="I79" s="90">
        <v>8</v>
      </c>
      <c r="J79" s="148">
        <f t="shared" si="18"/>
        <v>8</v>
      </c>
      <c r="K79" s="149">
        <f t="shared" si="5"/>
        <v>8</v>
      </c>
      <c r="L79" s="90">
        <v>8</v>
      </c>
      <c r="M79" s="90">
        <v>8</v>
      </c>
      <c r="N79" s="148">
        <f t="shared" si="19"/>
        <v>8</v>
      </c>
      <c r="O79" s="149">
        <f t="shared" si="7"/>
        <v>8</v>
      </c>
      <c r="P79" s="273">
        <v>8</v>
      </c>
      <c r="Q79" s="273"/>
      <c r="R79" s="274"/>
      <c r="S79" s="306"/>
      <c r="T79" s="270"/>
    </row>
    <row r="80" spans="1:20" ht="33.950000000000003" customHeight="1" x14ac:dyDescent="0.25">
      <c r="A80" s="276"/>
      <c r="B80" s="279"/>
      <c r="C80" s="282"/>
      <c r="D80" s="272" t="s">
        <v>55</v>
      </c>
      <c r="E80" s="272"/>
      <c r="F80" s="272"/>
      <c r="G80" s="272"/>
      <c r="H80" s="90">
        <v>8</v>
      </c>
      <c r="I80" s="90">
        <v>8</v>
      </c>
      <c r="J80" s="148">
        <f t="shared" si="18"/>
        <v>8</v>
      </c>
      <c r="K80" s="149">
        <f t="shared" si="5"/>
        <v>8</v>
      </c>
      <c r="L80" s="90">
        <v>8</v>
      </c>
      <c r="M80" s="90">
        <v>8</v>
      </c>
      <c r="N80" s="148">
        <f t="shared" si="19"/>
        <v>8</v>
      </c>
      <c r="O80" s="149">
        <f t="shared" si="7"/>
        <v>8</v>
      </c>
      <c r="P80" s="273">
        <v>8</v>
      </c>
      <c r="Q80" s="273"/>
      <c r="R80" s="274"/>
      <c r="S80" s="306"/>
      <c r="T80" s="270"/>
    </row>
    <row r="81" spans="1:20" ht="33.950000000000003" customHeight="1" x14ac:dyDescent="0.25">
      <c r="A81" s="276"/>
      <c r="B81" s="279"/>
      <c r="C81" s="282"/>
      <c r="D81" s="272" t="s">
        <v>56</v>
      </c>
      <c r="E81" s="272"/>
      <c r="F81" s="272"/>
      <c r="G81" s="272"/>
      <c r="H81" s="90">
        <v>8</v>
      </c>
      <c r="I81" s="90">
        <v>8</v>
      </c>
      <c r="J81" s="148">
        <f t="shared" si="18"/>
        <v>8</v>
      </c>
      <c r="K81" s="149">
        <f t="shared" si="5"/>
        <v>8</v>
      </c>
      <c r="L81" s="90">
        <v>8</v>
      </c>
      <c r="M81" s="90">
        <v>8</v>
      </c>
      <c r="N81" s="148">
        <f t="shared" si="19"/>
        <v>8</v>
      </c>
      <c r="O81" s="149">
        <f t="shared" si="7"/>
        <v>8</v>
      </c>
      <c r="P81" s="273">
        <v>8</v>
      </c>
      <c r="Q81" s="273"/>
      <c r="R81" s="274"/>
      <c r="S81" s="306"/>
      <c r="T81" s="270"/>
    </row>
    <row r="82" spans="1:20" ht="33.950000000000003" customHeight="1" x14ac:dyDescent="0.25">
      <c r="A82" s="276"/>
      <c r="B82" s="279"/>
      <c r="C82" s="282"/>
      <c r="D82" s="272" t="s">
        <v>57</v>
      </c>
      <c r="E82" s="272"/>
      <c r="F82" s="272"/>
      <c r="G82" s="272"/>
      <c r="H82" s="90">
        <v>8</v>
      </c>
      <c r="I82" s="90">
        <v>8</v>
      </c>
      <c r="J82" s="148">
        <f t="shared" si="18"/>
        <v>8</v>
      </c>
      <c r="K82" s="149">
        <f t="shared" ref="K82:K86" si="20">K72</f>
        <v>8</v>
      </c>
      <c r="L82" s="90">
        <v>8</v>
      </c>
      <c r="M82" s="90">
        <v>8</v>
      </c>
      <c r="N82" s="148">
        <f t="shared" si="19"/>
        <v>8</v>
      </c>
      <c r="O82" s="149">
        <f t="shared" ref="O82:O86" si="21">O72</f>
        <v>8</v>
      </c>
      <c r="P82" s="273">
        <v>8</v>
      </c>
      <c r="Q82" s="273"/>
      <c r="R82" s="274"/>
      <c r="S82" s="306"/>
      <c r="T82" s="270"/>
    </row>
    <row r="83" spans="1:20" ht="33.950000000000003" customHeight="1" x14ac:dyDescent="0.25">
      <c r="A83" s="276"/>
      <c r="B83" s="279"/>
      <c r="C83" s="282"/>
      <c r="D83" s="272" t="s">
        <v>58</v>
      </c>
      <c r="E83" s="272"/>
      <c r="F83" s="272"/>
      <c r="G83" s="272"/>
      <c r="H83" s="90">
        <v>8</v>
      </c>
      <c r="I83" s="90">
        <v>8</v>
      </c>
      <c r="J83" s="148">
        <f t="shared" si="18"/>
        <v>8</v>
      </c>
      <c r="K83" s="149">
        <f t="shared" si="20"/>
        <v>8</v>
      </c>
      <c r="L83" s="90">
        <v>8</v>
      </c>
      <c r="M83" s="90">
        <v>8</v>
      </c>
      <c r="N83" s="148">
        <f t="shared" si="19"/>
        <v>8</v>
      </c>
      <c r="O83" s="149">
        <f t="shared" si="21"/>
        <v>8</v>
      </c>
      <c r="P83" s="273">
        <v>8</v>
      </c>
      <c r="Q83" s="273"/>
      <c r="R83" s="274"/>
      <c r="S83" s="306"/>
      <c r="T83" s="270"/>
    </row>
    <row r="84" spans="1:20" ht="33.950000000000003" customHeight="1" x14ac:dyDescent="0.25">
      <c r="A84" s="276"/>
      <c r="B84" s="279"/>
      <c r="C84" s="282"/>
      <c r="D84" s="272" t="s">
        <v>59</v>
      </c>
      <c r="E84" s="272"/>
      <c r="F84" s="272"/>
      <c r="G84" s="272"/>
      <c r="H84" s="90">
        <v>8</v>
      </c>
      <c r="I84" s="90">
        <v>8</v>
      </c>
      <c r="J84" s="148">
        <f t="shared" si="18"/>
        <v>8</v>
      </c>
      <c r="K84" s="149">
        <f t="shared" si="20"/>
        <v>8</v>
      </c>
      <c r="L84" s="90">
        <v>8</v>
      </c>
      <c r="M84" s="90">
        <v>8</v>
      </c>
      <c r="N84" s="148">
        <f t="shared" si="19"/>
        <v>8</v>
      </c>
      <c r="O84" s="149">
        <f t="shared" si="21"/>
        <v>8</v>
      </c>
      <c r="P84" s="288">
        <v>8</v>
      </c>
      <c r="Q84" s="288"/>
      <c r="R84" s="289"/>
      <c r="S84" s="306"/>
      <c r="T84" s="270"/>
    </row>
    <row r="85" spans="1:20" ht="33.950000000000003" customHeight="1" x14ac:dyDescent="0.25">
      <c r="A85" s="276"/>
      <c r="B85" s="279"/>
      <c r="C85" s="282"/>
      <c r="D85" s="272" t="s">
        <v>60</v>
      </c>
      <c r="E85" s="272"/>
      <c r="F85" s="272"/>
      <c r="G85" s="272"/>
      <c r="H85" s="90">
        <v>8</v>
      </c>
      <c r="I85" s="90">
        <v>8</v>
      </c>
      <c r="J85" s="148">
        <f t="shared" si="18"/>
        <v>8</v>
      </c>
      <c r="K85" s="149">
        <f t="shared" si="20"/>
        <v>8</v>
      </c>
      <c r="L85" s="90">
        <v>8</v>
      </c>
      <c r="M85" s="90">
        <v>8</v>
      </c>
      <c r="N85" s="148">
        <f t="shared" si="19"/>
        <v>8</v>
      </c>
      <c r="O85" s="149">
        <f t="shared" si="21"/>
        <v>8</v>
      </c>
      <c r="P85" s="288">
        <v>8</v>
      </c>
      <c r="Q85" s="288"/>
      <c r="R85" s="289"/>
      <c r="S85" s="306"/>
      <c r="T85" s="270"/>
    </row>
    <row r="86" spans="1:20" ht="33.950000000000003" customHeight="1" thickBot="1" x14ac:dyDescent="0.3">
      <c r="A86" s="277"/>
      <c r="B86" s="280"/>
      <c r="C86" s="283"/>
      <c r="D86" s="290" t="s">
        <v>61</v>
      </c>
      <c r="E86" s="290"/>
      <c r="F86" s="290"/>
      <c r="G86" s="290"/>
      <c r="H86" s="107">
        <v>8</v>
      </c>
      <c r="I86" s="107">
        <v>8</v>
      </c>
      <c r="J86" s="150">
        <f t="shared" si="18"/>
        <v>8</v>
      </c>
      <c r="K86" s="151">
        <f t="shared" si="20"/>
        <v>8</v>
      </c>
      <c r="L86" s="107">
        <v>8</v>
      </c>
      <c r="M86" s="107">
        <v>8</v>
      </c>
      <c r="N86" s="150">
        <f t="shared" si="19"/>
        <v>8</v>
      </c>
      <c r="O86" s="151">
        <f t="shared" si="21"/>
        <v>8</v>
      </c>
      <c r="P86" s="291">
        <v>8</v>
      </c>
      <c r="Q86" s="291"/>
      <c r="R86" s="292"/>
      <c r="S86" s="307"/>
      <c r="T86" s="271"/>
    </row>
    <row r="87" spans="1:20" ht="33.950000000000003" customHeight="1" x14ac:dyDescent="0.25">
      <c r="A87" s="275">
        <v>9</v>
      </c>
      <c r="B87" s="278">
        <v>109</v>
      </c>
      <c r="C87" s="281">
        <v>2</v>
      </c>
      <c r="D87" s="284" t="s">
        <v>52</v>
      </c>
      <c r="E87" s="284"/>
      <c r="F87" s="284"/>
      <c r="G87" s="284"/>
      <c r="H87" s="105">
        <v>9</v>
      </c>
      <c r="I87" s="105">
        <v>9</v>
      </c>
      <c r="J87" s="146">
        <f>AVERAGE(H87:I87)</f>
        <v>9</v>
      </c>
      <c r="K87" s="147">
        <f>K77</f>
        <v>8</v>
      </c>
      <c r="L87" s="105">
        <v>9</v>
      </c>
      <c r="M87" s="105">
        <v>9</v>
      </c>
      <c r="N87" s="146">
        <f>AVERAGE(L87:M87)</f>
        <v>9</v>
      </c>
      <c r="O87" s="147">
        <f>O77</f>
        <v>8</v>
      </c>
      <c r="P87" s="285">
        <v>9</v>
      </c>
      <c r="Q87" s="285"/>
      <c r="R87" s="286"/>
      <c r="S87" s="269" t="s">
        <v>238</v>
      </c>
      <c r="T87" s="269" t="s">
        <v>246</v>
      </c>
    </row>
    <row r="88" spans="1:20" ht="33.950000000000003" customHeight="1" x14ac:dyDescent="0.25">
      <c r="A88" s="276"/>
      <c r="B88" s="279"/>
      <c r="C88" s="282"/>
      <c r="D88" s="287" t="s">
        <v>53</v>
      </c>
      <c r="E88" s="287"/>
      <c r="F88" s="287"/>
      <c r="G88" s="287"/>
      <c r="H88" s="90">
        <v>9</v>
      </c>
      <c r="I88" s="90">
        <v>9</v>
      </c>
      <c r="J88" s="148">
        <f t="shared" ref="J88:J96" si="22">AVERAGE(H88:I88)</f>
        <v>9</v>
      </c>
      <c r="K88" s="149">
        <f t="shared" ref="K88:K96" si="23">K78</f>
        <v>8</v>
      </c>
      <c r="L88" s="90">
        <v>9</v>
      </c>
      <c r="M88" s="90">
        <v>9</v>
      </c>
      <c r="N88" s="148">
        <f t="shared" ref="N88:N96" si="24">AVERAGE(L88:M88)</f>
        <v>9</v>
      </c>
      <c r="O88" s="149">
        <f t="shared" ref="O88:O96" si="25">O78</f>
        <v>8</v>
      </c>
      <c r="P88" s="273">
        <v>9</v>
      </c>
      <c r="Q88" s="273"/>
      <c r="R88" s="274"/>
      <c r="S88" s="306"/>
      <c r="T88" s="270"/>
    </row>
    <row r="89" spans="1:20" ht="33.950000000000003" customHeight="1" x14ac:dyDescent="0.25">
      <c r="A89" s="276"/>
      <c r="B89" s="279"/>
      <c r="C89" s="282"/>
      <c r="D89" s="272" t="s">
        <v>54</v>
      </c>
      <c r="E89" s="272"/>
      <c r="F89" s="272"/>
      <c r="G89" s="272"/>
      <c r="H89" s="90">
        <v>9</v>
      </c>
      <c r="I89" s="90">
        <v>9</v>
      </c>
      <c r="J89" s="148">
        <f t="shared" si="22"/>
        <v>9</v>
      </c>
      <c r="K89" s="149">
        <f t="shared" si="23"/>
        <v>8</v>
      </c>
      <c r="L89" s="90">
        <v>9</v>
      </c>
      <c r="M89" s="90">
        <v>9</v>
      </c>
      <c r="N89" s="148">
        <f t="shared" si="24"/>
        <v>9</v>
      </c>
      <c r="O89" s="149">
        <f t="shared" si="25"/>
        <v>8</v>
      </c>
      <c r="P89" s="273">
        <v>9</v>
      </c>
      <c r="Q89" s="273"/>
      <c r="R89" s="274"/>
      <c r="S89" s="306"/>
      <c r="T89" s="270"/>
    </row>
    <row r="90" spans="1:20" ht="33.950000000000003" customHeight="1" x14ac:dyDescent="0.25">
      <c r="A90" s="276"/>
      <c r="B90" s="279"/>
      <c r="C90" s="282"/>
      <c r="D90" s="272" t="s">
        <v>55</v>
      </c>
      <c r="E90" s="272"/>
      <c r="F90" s="272"/>
      <c r="G90" s="272"/>
      <c r="H90" s="90">
        <v>9</v>
      </c>
      <c r="I90" s="90">
        <v>9</v>
      </c>
      <c r="J90" s="148">
        <f t="shared" si="22"/>
        <v>9</v>
      </c>
      <c r="K90" s="149">
        <f t="shared" si="23"/>
        <v>8</v>
      </c>
      <c r="L90" s="90">
        <v>9</v>
      </c>
      <c r="M90" s="90">
        <v>9</v>
      </c>
      <c r="N90" s="148">
        <f t="shared" si="24"/>
        <v>9</v>
      </c>
      <c r="O90" s="149">
        <f t="shared" si="25"/>
        <v>8</v>
      </c>
      <c r="P90" s="273">
        <v>9</v>
      </c>
      <c r="Q90" s="273"/>
      <c r="R90" s="274"/>
      <c r="S90" s="306"/>
      <c r="T90" s="270"/>
    </row>
    <row r="91" spans="1:20" ht="33.950000000000003" customHeight="1" x14ac:dyDescent="0.25">
      <c r="A91" s="276"/>
      <c r="B91" s="279"/>
      <c r="C91" s="282"/>
      <c r="D91" s="272" t="s">
        <v>56</v>
      </c>
      <c r="E91" s="272"/>
      <c r="F91" s="272"/>
      <c r="G91" s="272"/>
      <c r="H91" s="90">
        <v>9</v>
      </c>
      <c r="I91" s="90">
        <v>9</v>
      </c>
      <c r="J91" s="148">
        <f t="shared" si="22"/>
        <v>9</v>
      </c>
      <c r="K91" s="149">
        <f t="shared" si="23"/>
        <v>8</v>
      </c>
      <c r="L91" s="90">
        <v>9</v>
      </c>
      <c r="M91" s="90">
        <v>9</v>
      </c>
      <c r="N91" s="148">
        <f t="shared" si="24"/>
        <v>9</v>
      </c>
      <c r="O91" s="149">
        <f t="shared" si="25"/>
        <v>8</v>
      </c>
      <c r="P91" s="273">
        <v>9</v>
      </c>
      <c r="Q91" s="273"/>
      <c r="R91" s="274"/>
      <c r="S91" s="306"/>
      <c r="T91" s="270"/>
    </row>
    <row r="92" spans="1:20" ht="33.950000000000003" customHeight="1" x14ac:dyDescent="0.25">
      <c r="A92" s="276"/>
      <c r="B92" s="279"/>
      <c r="C92" s="282"/>
      <c r="D92" s="272" t="s">
        <v>57</v>
      </c>
      <c r="E92" s="272"/>
      <c r="F92" s="272"/>
      <c r="G92" s="272"/>
      <c r="H92" s="90">
        <v>9</v>
      </c>
      <c r="I92" s="90">
        <v>9</v>
      </c>
      <c r="J92" s="148">
        <f t="shared" si="22"/>
        <v>9</v>
      </c>
      <c r="K92" s="149">
        <f t="shared" si="23"/>
        <v>8</v>
      </c>
      <c r="L92" s="90">
        <v>9</v>
      </c>
      <c r="M92" s="90">
        <v>9</v>
      </c>
      <c r="N92" s="148">
        <f t="shared" si="24"/>
        <v>9</v>
      </c>
      <c r="O92" s="149">
        <f t="shared" si="25"/>
        <v>8</v>
      </c>
      <c r="P92" s="273">
        <v>9</v>
      </c>
      <c r="Q92" s="273"/>
      <c r="R92" s="274"/>
      <c r="S92" s="306"/>
      <c r="T92" s="270"/>
    </row>
    <row r="93" spans="1:20" ht="33.950000000000003" customHeight="1" x14ac:dyDescent="0.25">
      <c r="A93" s="276"/>
      <c r="B93" s="279"/>
      <c r="C93" s="282"/>
      <c r="D93" s="272" t="s">
        <v>58</v>
      </c>
      <c r="E93" s="272"/>
      <c r="F93" s="272"/>
      <c r="G93" s="272"/>
      <c r="H93" s="90">
        <v>9</v>
      </c>
      <c r="I93" s="90">
        <v>9</v>
      </c>
      <c r="J93" s="148">
        <f t="shared" si="22"/>
        <v>9</v>
      </c>
      <c r="K93" s="149">
        <f t="shared" si="23"/>
        <v>8</v>
      </c>
      <c r="L93" s="90">
        <v>9</v>
      </c>
      <c r="M93" s="90">
        <v>9</v>
      </c>
      <c r="N93" s="148">
        <f t="shared" si="24"/>
        <v>9</v>
      </c>
      <c r="O93" s="149">
        <f t="shared" si="25"/>
        <v>8</v>
      </c>
      <c r="P93" s="273">
        <v>9</v>
      </c>
      <c r="Q93" s="273"/>
      <c r="R93" s="274"/>
      <c r="S93" s="306"/>
      <c r="T93" s="270"/>
    </row>
    <row r="94" spans="1:20" ht="33.950000000000003" customHeight="1" x14ac:dyDescent="0.25">
      <c r="A94" s="276"/>
      <c r="B94" s="279"/>
      <c r="C94" s="282"/>
      <c r="D94" s="272" t="s">
        <v>59</v>
      </c>
      <c r="E94" s="272"/>
      <c r="F94" s="272"/>
      <c r="G94" s="272"/>
      <c r="H94" s="90">
        <v>9</v>
      </c>
      <c r="I94" s="90">
        <v>9</v>
      </c>
      <c r="J94" s="148">
        <f t="shared" si="22"/>
        <v>9</v>
      </c>
      <c r="K94" s="149">
        <f t="shared" si="23"/>
        <v>8</v>
      </c>
      <c r="L94" s="90">
        <v>9</v>
      </c>
      <c r="M94" s="90">
        <v>9</v>
      </c>
      <c r="N94" s="148">
        <f t="shared" si="24"/>
        <v>9</v>
      </c>
      <c r="O94" s="149">
        <f t="shared" si="25"/>
        <v>8</v>
      </c>
      <c r="P94" s="288">
        <v>9</v>
      </c>
      <c r="Q94" s="288"/>
      <c r="R94" s="289"/>
      <c r="S94" s="306"/>
      <c r="T94" s="270"/>
    </row>
    <row r="95" spans="1:20" ht="33.950000000000003" customHeight="1" x14ac:dyDescent="0.25">
      <c r="A95" s="276"/>
      <c r="B95" s="279"/>
      <c r="C95" s="282"/>
      <c r="D95" s="272" t="s">
        <v>60</v>
      </c>
      <c r="E95" s="272"/>
      <c r="F95" s="272"/>
      <c r="G95" s="272"/>
      <c r="H95" s="90">
        <v>9</v>
      </c>
      <c r="I95" s="90">
        <v>9</v>
      </c>
      <c r="J95" s="148">
        <f t="shared" si="22"/>
        <v>9</v>
      </c>
      <c r="K95" s="149">
        <f t="shared" si="23"/>
        <v>8</v>
      </c>
      <c r="L95" s="90">
        <v>9</v>
      </c>
      <c r="M95" s="90">
        <v>9</v>
      </c>
      <c r="N95" s="148">
        <f t="shared" si="24"/>
        <v>9</v>
      </c>
      <c r="O95" s="149">
        <f t="shared" si="25"/>
        <v>8</v>
      </c>
      <c r="P95" s="288">
        <v>9</v>
      </c>
      <c r="Q95" s="288"/>
      <c r="R95" s="289"/>
      <c r="S95" s="306"/>
      <c r="T95" s="270"/>
    </row>
    <row r="96" spans="1:20" ht="33.950000000000003" customHeight="1" thickBot="1" x14ac:dyDescent="0.3">
      <c r="A96" s="277"/>
      <c r="B96" s="280"/>
      <c r="C96" s="283"/>
      <c r="D96" s="290" t="s">
        <v>61</v>
      </c>
      <c r="E96" s="290"/>
      <c r="F96" s="290"/>
      <c r="G96" s="290"/>
      <c r="H96" s="107">
        <v>9</v>
      </c>
      <c r="I96" s="107">
        <v>9</v>
      </c>
      <c r="J96" s="150">
        <f t="shared" si="22"/>
        <v>9</v>
      </c>
      <c r="K96" s="151">
        <f t="shared" si="23"/>
        <v>8</v>
      </c>
      <c r="L96" s="107">
        <v>9</v>
      </c>
      <c r="M96" s="107">
        <v>9</v>
      </c>
      <c r="N96" s="150">
        <f t="shared" si="24"/>
        <v>9</v>
      </c>
      <c r="O96" s="151">
        <f t="shared" si="25"/>
        <v>8</v>
      </c>
      <c r="P96" s="291">
        <v>9</v>
      </c>
      <c r="Q96" s="291"/>
      <c r="R96" s="292"/>
      <c r="S96" s="307"/>
      <c r="T96" s="271"/>
    </row>
    <row r="97" spans="1:20" ht="33.950000000000003" customHeight="1" x14ac:dyDescent="0.25">
      <c r="A97" s="275">
        <v>10</v>
      </c>
      <c r="B97" s="278">
        <v>110</v>
      </c>
      <c r="C97" s="281">
        <v>2</v>
      </c>
      <c r="D97" s="284" t="s">
        <v>52</v>
      </c>
      <c r="E97" s="284"/>
      <c r="F97" s="284"/>
      <c r="G97" s="284"/>
      <c r="H97" s="105">
        <v>10</v>
      </c>
      <c r="I97" s="105">
        <v>10</v>
      </c>
      <c r="J97" s="146">
        <f>AVERAGE(H97:I97)</f>
        <v>10</v>
      </c>
      <c r="K97" s="147">
        <f>K87</f>
        <v>8</v>
      </c>
      <c r="L97" s="105">
        <v>10</v>
      </c>
      <c r="M97" s="105">
        <v>10</v>
      </c>
      <c r="N97" s="146">
        <f>AVERAGE(L97:M97)</f>
        <v>10</v>
      </c>
      <c r="O97" s="147">
        <f>O87</f>
        <v>8</v>
      </c>
      <c r="P97" s="285">
        <v>10</v>
      </c>
      <c r="Q97" s="285"/>
      <c r="R97" s="286"/>
      <c r="S97" s="269" t="s">
        <v>238</v>
      </c>
      <c r="T97" s="269" t="s">
        <v>246</v>
      </c>
    </row>
    <row r="98" spans="1:20" ht="33.950000000000003" customHeight="1" x14ac:dyDescent="0.25">
      <c r="A98" s="276"/>
      <c r="B98" s="279"/>
      <c r="C98" s="282"/>
      <c r="D98" s="287" t="s">
        <v>53</v>
      </c>
      <c r="E98" s="287"/>
      <c r="F98" s="287"/>
      <c r="G98" s="287"/>
      <c r="H98" s="90">
        <v>10</v>
      </c>
      <c r="I98" s="90">
        <v>10</v>
      </c>
      <c r="J98" s="148">
        <f t="shared" ref="J98:J106" si="26">AVERAGE(H98:I98)</f>
        <v>10</v>
      </c>
      <c r="K98" s="149">
        <f t="shared" ref="K98:K106" si="27">K88</f>
        <v>8</v>
      </c>
      <c r="L98" s="90">
        <v>10</v>
      </c>
      <c r="M98" s="90">
        <v>10</v>
      </c>
      <c r="N98" s="148">
        <f t="shared" ref="N98:N106" si="28">AVERAGE(L98:M98)</f>
        <v>10</v>
      </c>
      <c r="O98" s="149">
        <f t="shared" ref="O98:O106" si="29">O88</f>
        <v>8</v>
      </c>
      <c r="P98" s="273">
        <v>10</v>
      </c>
      <c r="Q98" s="273"/>
      <c r="R98" s="274"/>
      <c r="S98" s="306"/>
      <c r="T98" s="270"/>
    </row>
    <row r="99" spans="1:20" ht="33.950000000000003" customHeight="1" x14ac:dyDescent="0.25">
      <c r="A99" s="276"/>
      <c r="B99" s="279"/>
      <c r="C99" s="282"/>
      <c r="D99" s="272" t="s">
        <v>54</v>
      </c>
      <c r="E99" s="272"/>
      <c r="F99" s="272"/>
      <c r="G99" s="272"/>
      <c r="H99" s="90">
        <v>10</v>
      </c>
      <c r="I99" s="90">
        <v>10</v>
      </c>
      <c r="J99" s="148">
        <f t="shared" si="26"/>
        <v>10</v>
      </c>
      <c r="K99" s="149">
        <f t="shared" si="27"/>
        <v>8</v>
      </c>
      <c r="L99" s="90">
        <v>10</v>
      </c>
      <c r="M99" s="90">
        <v>10</v>
      </c>
      <c r="N99" s="148">
        <f t="shared" si="28"/>
        <v>10</v>
      </c>
      <c r="O99" s="149">
        <f t="shared" si="29"/>
        <v>8</v>
      </c>
      <c r="P99" s="273">
        <v>10</v>
      </c>
      <c r="Q99" s="273"/>
      <c r="R99" s="274"/>
      <c r="S99" s="306"/>
      <c r="T99" s="270"/>
    </row>
    <row r="100" spans="1:20" ht="33.950000000000003" customHeight="1" x14ac:dyDescent="0.25">
      <c r="A100" s="276"/>
      <c r="B100" s="279"/>
      <c r="C100" s="282"/>
      <c r="D100" s="272" t="s">
        <v>55</v>
      </c>
      <c r="E100" s="272"/>
      <c r="F100" s="272"/>
      <c r="G100" s="272"/>
      <c r="H100" s="90">
        <v>10</v>
      </c>
      <c r="I100" s="90">
        <v>10</v>
      </c>
      <c r="J100" s="148">
        <f t="shared" si="26"/>
        <v>10</v>
      </c>
      <c r="K100" s="149">
        <f t="shared" si="27"/>
        <v>8</v>
      </c>
      <c r="L100" s="90">
        <v>10</v>
      </c>
      <c r="M100" s="90">
        <v>10</v>
      </c>
      <c r="N100" s="148">
        <f t="shared" si="28"/>
        <v>10</v>
      </c>
      <c r="O100" s="149">
        <f t="shared" si="29"/>
        <v>8</v>
      </c>
      <c r="P100" s="273">
        <v>10</v>
      </c>
      <c r="Q100" s="273"/>
      <c r="R100" s="274"/>
      <c r="S100" s="306"/>
      <c r="T100" s="270"/>
    </row>
    <row r="101" spans="1:20" ht="33.950000000000003" customHeight="1" x14ac:dyDescent="0.25">
      <c r="A101" s="276"/>
      <c r="B101" s="279"/>
      <c r="C101" s="282"/>
      <c r="D101" s="272" t="s">
        <v>56</v>
      </c>
      <c r="E101" s="272"/>
      <c r="F101" s="272"/>
      <c r="G101" s="272"/>
      <c r="H101" s="90">
        <v>10</v>
      </c>
      <c r="I101" s="90">
        <v>10</v>
      </c>
      <c r="J101" s="148">
        <f t="shared" si="26"/>
        <v>10</v>
      </c>
      <c r="K101" s="149">
        <f t="shared" si="27"/>
        <v>8</v>
      </c>
      <c r="L101" s="90">
        <v>10</v>
      </c>
      <c r="M101" s="90">
        <v>10</v>
      </c>
      <c r="N101" s="148">
        <f t="shared" si="28"/>
        <v>10</v>
      </c>
      <c r="O101" s="149">
        <f t="shared" si="29"/>
        <v>8</v>
      </c>
      <c r="P101" s="273">
        <v>10</v>
      </c>
      <c r="Q101" s="273"/>
      <c r="R101" s="274"/>
      <c r="S101" s="306"/>
      <c r="T101" s="270"/>
    </row>
    <row r="102" spans="1:20" ht="33.950000000000003" customHeight="1" x14ac:dyDescent="0.25">
      <c r="A102" s="276"/>
      <c r="B102" s="279"/>
      <c r="C102" s="282"/>
      <c r="D102" s="272" t="s">
        <v>57</v>
      </c>
      <c r="E102" s="272"/>
      <c r="F102" s="272"/>
      <c r="G102" s="272"/>
      <c r="H102" s="90">
        <v>10</v>
      </c>
      <c r="I102" s="90">
        <v>10</v>
      </c>
      <c r="J102" s="148">
        <f t="shared" si="26"/>
        <v>10</v>
      </c>
      <c r="K102" s="149">
        <f t="shared" si="27"/>
        <v>8</v>
      </c>
      <c r="L102" s="90">
        <v>10</v>
      </c>
      <c r="M102" s="90">
        <v>10</v>
      </c>
      <c r="N102" s="148">
        <f t="shared" si="28"/>
        <v>10</v>
      </c>
      <c r="O102" s="149">
        <f t="shared" si="29"/>
        <v>8</v>
      </c>
      <c r="P102" s="273">
        <v>10</v>
      </c>
      <c r="Q102" s="273"/>
      <c r="R102" s="274"/>
      <c r="S102" s="306"/>
      <c r="T102" s="270"/>
    </row>
    <row r="103" spans="1:20" ht="33.950000000000003" customHeight="1" x14ac:dyDescent="0.25">
      <c r="A103" s="276"/>
      <c r="B103" s="279"/>
      <c r="C103" s="282"/>
      <c r="D103" s="272" t="s">
        <v>58</v>
      </c>
      <c r="E103" s="272"/>
      <c r="F103" s="272"/>
      <c r="G103" s="272"/>
      <c r="H103" s="90">
        <v>10</v>
      </c>
      <c r="I103" s="90">
        <v>10</v>
      </c>
      <c r="J103" s="148">
        <f t="shared" si="26"/>
        <v>10</v>
      </c>
      <c r="K103" s="149">
        <f t="shared" si="27"/>
        <v>8</v>
      </c>
      <c r="L103" s="90">
        <v>10</v>
      </c>
      <c r="M103" s="90">
        <v>10</v>
      </c>
      <c r="N103" s="148">
        <f t="shared" si="28"/>
        <v>10</v>
      </c>
      <c r="O103" s="149">
        <f t="shared" si="29"/>
        <v>8</v>
      </c>
      <c r="P103" s="273">
        <v>10</v>
      </c>
      <c r="Q103" s="273"/>
      <c r="R103" s="274"/>
      <c r="S103" s="306"/>
      <c r="T103" s="270"/>
    </row>
    <row r="104" spans="1:20" ht="33.950000000000003" customHeight="1" x14ac:dyDescent="0.25">
      <c r="A104" s="276"/>
      <c r="B104" s="279"/>
      <c r="C104" s="282"/>
      <c r="D104" s="272" t="s">
        <v>59</v>
      </c>
      <c r="E104" s="272"/>
      <c r="F104" s="272"/>
      <c r="G104" s="272"/>
      <c r="H104" s="90">
        <v>10</v>
      </c>
      <c r="I104" s="90">
        <v>10</v>
      </c>
      <c r="J104" s="148">
        <f t="shared" si="26"/>
        <v>10</v>
      </c>
      <c r="K104" s="149">
        <f t="shared" si="27"/>
        <v>8</v>
      </c>
      <c r="L104" s="90">
        <v>10</v>
      </c>
      <c r="M104" s="90">
        <v>10</v>
      </c>
      <c r="N104" s="148">
        <f t="shared" si="28"/>
        <v>10</v>
      </c>
      <c r="O104" s="149">
        <f t="shared" si="29"/>
        <v>8</v>
      </c>
      <c r="P104" s="288">
        <v>10</v>
      </c>
      <c r="Q104" s="288"/>
      <c r="R104" s="289"/>
      <c r="S104" s="306"/>
      <c r="T104" s="270"/>
    </row>
    <row r="105" spans="1:20" ht="33.950000000000003" customHeight="1" x14ac:dyDescent="0.25">
      <c r="A105" s="276"/>
      <c r="B105" s="279"/>
      <c r="C105" s="282"/>
      <c r="D105" s="272" t="s">
        <v>60</v>
      </c>
      <c r="E105" s="272"/>
      <c r="F105" s="272"/>
      <c r="G105" s="272"/>
      <c r="H105" s="90">
        <v>10</v>
      </c>
      <c r="I105" s="90">
        <v>10</v>
      </c>
      <c r="J105" s="148">
        <f t="shared" si="26"/>
        <v>10</v>
      </c>
      <c r="K105" s="149">
        <f t="shared" si="27"/>
        <v>8</v>
      </c>
      <c r="L105" s="90">
        <v>10</v>
      </c>
      <c r="M105" s="90">
        <v>10</v>
      </c>
      <c r="N105" s="148">
        <f t="shared" si="28"/>
        <v>10</v>
      </c>
      <c r="O105" s="149">
        <f t="shared" si="29"/>
        <v>8</v>
      </c>
      <c r="P105" s="288">
        <v>10</v>
      </c>
      <c r="Q105" s="288"/>
      <c r="R105" s="289"/>
      <c r="S105" s="306"/>
      <c r="T105" s="270"/>
    </row>
    <row r="106" spans="1:20" ht="33.950000000000003" customHeight="1" thickBot="1" x14ac:dyDescent="0.3">
      <c r="A106" s="277"/>
      <c r="B106" s="280"/>
      <c r="C106" s="283"/>
      <c r="D106" s="290" t="s">
        <v>61</v>
      </c>
      <c r="E106" s="290"/>
      <c r="F106" s="290"/>
      <c r="G106" s="290"/>
      <c r="H106" s="107">
        <v>10</v>
      </c>
      <c r="I106" s="107">
        <v>10</v>
      </c>
      <c r="J106" s="150">
        <f t="shared" si="26"/>
        <v>10</v>
      </c>
      <c r="K106" s="151">
        <f t="shared" si="27"/>
        <v>8</v>
      </c>
      <c r="L106" s="107">
        <v>10</v>
      </c>
      <c r="M106" s="107">
        <v>10</v>
      </c>
      <c r="N106" s="150">
        <f t="shared" si="28"/>
        <v>10</v>
      </c>
      <c r="O106" s="151">
        <f t="shared" si="29"/>
        <v>8</v>
      </c>
      <c r="P106" s="291">
        <v>10</v>
      </c>
      <c r="Q106" s="291"/>
      <c r="R106" s="292"/>
      <c r="S106" s="307"/>
      <c r="T106" s="271"/>
    </row>
    <row r="107" spans="1:20" ht="33.950000000000003" customHeight="1" x14ac:dyDescent="0.25">
      <c r="A107" s="275">
        <v>11</v>
      </c>
      <c r="B107" s="278">
        <v>111</v>
      </c>
      <c r="C107" s="281">
        <v>2</v>
      </c>
      <c r="D107" s="284" t="s">
        <v>52</v>
      </c>
      <c r="E107" s="284"/>
      <c r="F107" s="284"/>
      <c r="G107" s="284"/>
      <c r="H107" s="105">
        <v>11</v>
      </c>
      <c r="I107" s="105">
        <v>11</v>
      </c>
      <c r="J107" s="146">
        <f>AVERAGE(H107:I107)</f>
        <v>11</v>
      </c>
      <c r="K107" s="147">
        <f>K97</f>
        <v>8</v>
      </c>
      <c r="L107" s="105">
        <v>11</v>
      </c>
      <c r="M107" s="105">
        <v>11</v>
      </c>
      <c r="N107" s="146">
        <f>AVERAGE(L107:M107)</f>
        <v>11</v>
      </c>
      <c r="O107" s="147">
        <f>O97</f>
        <v>8</v>
      </c>
      <c r="P107" s="285">
        <v>11</v>
      </c>
      <c r="Q107" s="285"/>
      <c r="R107" s="286"/>
      <c r="S107" s="269" t="s">
        <v>238</v>
      </c>
      <c r="T107" s="269" t="s">
        <v>246</v>
      </c>
    </row>
    <row r="108" spans="1:20" ht="33.950000000000003" customHeight="1" x14ac:dyDescent="0.25">
      <c r="A108" s="276"/>
      <c r="B108" s="279"/>
      <c r="C108" s="282"/>
      <c r="D108" s="287" t="s">
        <v>53</v>
      </c>
      <c r="E108" s="287"/>
      <c r="F108" s="287"/>
      <c r="G108" s="287"/>
      <c r="H108" s="90">
        <v>11</v>
      </c>
      <c r="I108" s="90">
        <v>11</v>
      </c>
      <c r="J108" s="148">
        <f t="shared" ref="J108:J116" si="30">AVERAGE(H108:I108)</f>
        <v>11</v>
      </c>
      <c r="K108" s="149">
        <f t="shared" ref="K108:K116" si="31">K98</f>
        <v>8</v>
      </c>
      <c r="L108" s="90">
        <v>11</v>
      </c>
      <c r="M108" s="90">
        <v>11</v>
      </c>
      <c r="N108" s="148">
        <f t="shared" ref="N108:N116" si="32">AVERAGE(L108:M108)</f>
        <v>11</v>
      </c>
      <c r="O108" s="149">
        <f t="shared" ref="O108:O116" si="33">O98</f>
        <v>8</v>
      </c>
      <c r="P108" s="273">
        <v>11</v>
      </c>
      <c r="Q108" s="273"/>
      <c r="R108" s="274"/>
      <c r="S108" s="306"/>
      <c r="T108" s="270"/>
    </row>
    <row r="109" spans="1:20" ht="33.950000000000003" customHeight="1" x14ac:dyDescent="0.25">
      <c r="A109" s="276"/>
      <c r="B109" s="279"/>
      <c r="C109" s="282"/>
      <c r="D109" s="272" t="s">
        <v>54</v>
      </c>
      <c r="E109" s="272"/>
      <c r="F109" s="272"/>
      <c r="G109" s="272"/>
      <c r="H109" s="90">
        <v>11</v>
      </c>
      <c r="I109" s="90">
        <v>11</v>
      </c>
      <c r="J109" s="148">
        <f t="shared" si="30"/>
        <v>11</v>
      </c>
      <c r="K109" s="149">
        <f t="shared" si="31"/>
        <v>8</v>
      </c>
      <c r="L109" s="90">
        <v>11</v>
      </c>
      <c r="M109" s="90">
        <v>11</v>
      </c>
      <c r="N109" s="148">
        <f t="shared" si="32"/>
        <v>11</v>
      </c>
      <c r="O109" s="149">
        <f t="shared" si="33"/>
        <v>8</v>
      </c>
      <c r="P109" s="273">
        <v>11</v>
      </c>
      <c r="Q109" s="273"/>
      <c r="R109" s="274"/>
      <c r="S109" s="306"/>
      <c r="T109" s="270"/>
    </row>
    <row r="110" spans="1:20" ht="33.950000000000003" customHeight="1" x14ac:dyDescent="0.25">
      <c r="A110" s="276"/>
      <c r="B110" s="279"/>
      <c r="C110" s="282"/>
      <c r="D110" s="272" t="s">
        <v>55</v>
      </c>
      <c r="E110" s="272"/>
      <c r="F110" s="272"/>
      <c r="G110" s="272"/>
      <c r="H110" s="90">
        <v>11</v>
      </c>
      <c r="I110" s="90">
        <v>11</v>
      </c>
      <c r="J110" s="148">
        <f t="shared" si="30"/>
        <v>11</v>
      </c>
      <c r="K110" s="149">
        <f t="shared" si="31"/>
        <v>8</v>
      </c>
      <c r="L110" s="90">
        <v>11</v>
      </c>
      <c r="M110" s="90">
        <v>11</v>
      </c>
      <c r="N110" s="148">
        <f t="shared" si="32"/>
        <v>11</v>
      </c>
      <c r="O110" s="149">
        <f t="shared" si="33"/>
        <v>8</v>
      </c>
      <c r="P110" s="273">
        <v>11</v>
      </c>
      <c r="Q110" s="273"/>
      <c r="R110" s="274"/>
      <c r="S110" s="306"/>
      <c r="T110" s="270"/>
    </row>
    <row r="111" spans="1:20" ht="33.950000000000003" customHeight="1" x14ac:dyDescent="0.25">
      <c r="A111" s="276"/>
      <c r="B111" s="279"/>
      <c r="C111" s="282"/>
      <c r="D111" s="272" t="s">
        <v>56</v>
      </c>
      <c r="E111" s="272"/>
      <c r="F111" s="272"/>
      <c r="G111" s="272"/>
      <c r="H111" s="90">
        <v>11</v>
      </c>
      <c r="I111" s="90">
        <v>11</v>
      </c>
      <c r="J111" s="148">
        <f t="shared" si="30"/>
        <v>11</v>
      </c>
      <c r="K111" s="149">
        <f t="shared" si="31"/>
        <v>8</v>
      </c>
      <c r="L111" s="90">
        <v>11</v>
      </c>
      <c r="M111" s="90">
        <v>11</v>
      </c>
      <c r="N111" s="148">
        <f t="shared" si="32"/>
        <v>11</v>
      </c>
      <c r="O111" s="149">
        <f t="shared" si="33"/>
        <v>8</v>
      </c>
      <c r="P111" s="273">
        <v>11</v>
      </c>
      <c r="Q111" s="273"/>
      <c r="R111" s="274"/>
      <c r="S111" s="306"/>
      <c r="T111" s="270"/>
    </row>
    <row r="112" spans="1:20" ht="33.950000000000003" customHeight="1" x14ac:dyDescent="0.25">
      <c r="A112" s="276"/>
      <c r="B112" s="279"/>
      <c r="C112" s="282"/>
      <c r="D112" s="272" t="s">
        <v>57</v>
      </c>
      <c r="E112" s="272"/>
      <c r="F112" s="272"/>
      <c r="G112" s="272"/>
      <c r="H112" s="90">
        <v>11</v>
      </c>
      <c r="I112" s="90">
        <v>11</v>
      </c>
      <c r="J112" s="148">
        <f t="shared" si="30"/>
        <v>11</v>
      </c>
      <c r="K112" s="149">
        <f t="shared" si="31"/>
        <v>8</v>
      </c>
      <c r="L112" s="90">
        <v>11</v>
      </c>
      <c r="M112" s="90">
        <v>11</v>
      </c>
      <c r="N112" s="148">
        <f t="shared" si="32"/>
        <v>11</v>
      </c>
      <c r="O112" s="149">
        <f t="shared" si="33"/>
        <v>8</v>
      </c>
      <c r="P112" s="273">
        <v>11</v>
      </c>
      <c r="Q112" s="273"/>
      <c r="R112" s="274"/>
      <c r="S112" s="306"/>
      <c r="T112" s="270"/>
    </row>
    <row r="113" spans="1:20" ht="33.950000000000003" customHeight="1" x14ac:dyDescent="0.25">
      <c r="A113" s="276"/>
      <c r="B113" s="279"/>
      <c r="C113" s="282"/>
      <c r="D113" s="272" t="s">
        <v>58</v>
      </c>
      <c r="E113" s="272"/>
      <c r="F113" s="272"/>
      <c r="G113" s="272"/>
      <c r="H113" s="90">
        <v>11</v>
      </c>
      <c r="I113" s="90">
        <v>11</v>
      </c>
      <c r="J113" s="148">
        <f t="shared" si="30"/>
        <v>11</v>
      </c>
      <c r="K113" s="149">
        <f t="shared" si="31"/>
        <v>8</v>
      </c>
      <c r="L113" s="90">
        <v>11</v>
      </c>
      <c r="M113" s="90">
        <v>11</v>
      </c>
      <c r="N113" s="148">
        <f t="shared" si="32"/>
        <v>11</v>
      </c>
      <c r="O113" s="149">
        <f t="shared" si="33"/>
        <v>8</v>
      </c>
      <c r="P113" s="273">
        <v>11</v>
      </c>
      <c r="Q113" s="273"/>
      <c r="R113" s="274"/>
      <c r="S113" s="306"/>
      <c r="T113" s="270"/>
    </row>
    <row r="114" spans="1:20" ht="33.950000000000003" customHeight="1" x14ac:dyDescent="0.25">
      <c r="A114" s="276"/>
      <c r="B114" s="279"/>
      <c r="C114" s="282"/>
      <c r="D114" s="272" t="s">
        <v>59</v>
      </c>
      <c r="E114" s="272"/>
      <c r="F114" s="272"/>
      <c r="G114" s="272"/>
      <c r="H114" s="90">
        <v>11</v>
      </c>
      <c r="I114" s="90">
        <v>11</v>
      </c>
      <c r="J114" s="148">
        <f t="shared" si="30"/>
        <v>11</v>
      </c>
      <c r="K114" s="149">
        <f t="shared" si="31"/>
        <v>8</v>
      </c>
      <c r="L114" s="90">
        <v>11</v>
      </c>
      <c r="M114" s="90">
        <v>11</v>
      </c>
      <c r="N114" s="148">
        <f t="shared" si="32"/>
        <v>11</v>
      </c>
      <c r="O114" s="149">
        <f t="shared" si="33"/>
        <v>8</v>
      </c>
      <c r="P114" s="288">
        <v>11</v>
      </c>
      <c r="Q114" s="288"/>
      <c r="R114" s="289"/>
      <c r="S114" s="306"/>
      <c r="T114" s="270"/>
    </row>
    <row r="115" spans="1:20" ht="33.950000000000003" customHeight="1" x14ac:dyDescent="0.25">
      <c r="A115" s="276"/>
      <c r="B115" s="279"/>
      <c r="C115" s="282"/>
      <c r="D115" s="272" t="s">
        <v>60</v>
      </c>
      <c r="E115" s="272"/>
      <c r="F115" s="272"/>
      <c r="G115" s="272"/>
      <c r="H115" s="90">
        <v>11</v>
      </c>
      <c r="I115" s="90">
        <v>11</v>
      </c>
      <c r="J115" s="148">
        <f t="shared" si="30"/>
        <v>11</v>
      </c>
      <c r="K115" s="149">
        <f t="shared" si="31"/>
        <v>8</v>
      </c>
      <c r="L115" s="90">
        <v>11</v>
      </c>
      <c r="M115" s="90">
        <v>11</v>
      </c>
      <c r="N115" s="148">
        <f t="shared" si="32"/>
        <v>11</v>
      </c>
      <c r="O115" s="149">
        <f t="shared" si="33"/>
        <v>8</v>
      </c>
      <c r="P115" s="288">
        <v>11</v>
      </c>
      <c r="Q115" s="288"/>
      <c r="R115" s="289"/>
      <c r="S115" s="306"/>
      <c r="T115" s="270"/>
    </row>
    <row r="116" spans="1:20" ht="33.950000000000003" customHeight="1" thickBot="1" x14ac:dyDescent="0.3">
      <c r="A116" s="277"/>
      <c r="B116" s="280"/>
      <c r="C116" s="283"/>
      <c r="D116" s="290" t="s">
        <v>61</v>
      </c>
      <c r="E116" s="290"/>
      <c r="F116" s="290"/>
      <c r="G116" s="290"/>
      <c r="H116" s="107">
        <v>11</v>
      </c>
      <c r="I116" s="107">
        <v>11</v>
      </c>
      <c r="J116" s="150">
        <f t="shared" si="30"/>
        <v>11</v>
      </c>
      <c r="K116" s="151">
        <f t="shared" si="31"/>
        <v>8</v>
      </c>
      <c r="L116" s="107">
        <v>11</v>
      </c>
      <c r="M116" s="107">
        <v>11</v>
      </c>
      <c r="N116" s="150">
        <f t="shared" si="32"/>
        <v>11</v>
      </c>
      <c r="O116" s="151">
        <f t="shared" si="33"/>
        <v>8</v>
      </c>
      <c r="P116" s="291">
        <v>11</v>
      </c>
      <c r="Q116" s="291"/>
      <c r="R116" s="292"/>
      <c r="S116" s="307"/>
      <c r="T116" s="271"/>
    </row>
    <row r="117" spans="1:20" ht="33.950000000000003" customHeight="1" x14ac:dyDescent="0.25">
      <c r="A117" s="275">
        <v>12</v>
      </c>
      <c r="B117" s="278">
        <v>112</v>
      </c>
      <c r="C117" s="281">
        <v>2</v>
      </c>
      <c r="D117" s="284" t="s">
        <v>52</v>
      </c>
      <c r="E117" s="284"/>
      <c r="F117" s="284"/>
      <c r="G117" s="284"/>
      <c r="H117" s="105">
        <v>12</v>
      </c>
      <c r="I117" s="105">
        <v>12</v>
      </c>
      <c r="J117" s="146">
        <f>AVERAGE(H117:I117)</f>
        <v>12</v>
      </c>
      <c r="K117" s="147">
        <f>K107</f>
        <v>8</v>
      </c>
      <c r="L117" s="105">
        <v>12</v>
      </c>
      <c r="M117" s="105">
        <v>12</v>
      </c>
      <c r="N117" s="146">
        <f>AVERAGE(L117:M117)</f>
        <v>12</v>
      </c>
      <c r="O117" s="147">
        <f>O107</f>
        <v>8</v>
      </c>
      <c r="P117" s="285">
        <v>12</v>
      </c>
      <c r="Q117" s="285"/>
      <c r="R117" s="286"/>
      <c r="S117" s="269" t="s">
        <v>239</v>
      </c>
      <c r="T117" s="269" t="s">
        <v>247</v>
      </c>
    </row>
    <row r="118" spans="1:20" ht="33.950000000000003" customHeight="1" x14ac:dyDescent="0.25">
      <c r="A118" s="276"/>
      <c r="B118" s="279"/>
      <c r="C118" s="282"/>
      <c r="D118" s="287" t="s">
        <v>53</v>
      </c>
      <c r="E118" s="287"/>
      <c r="F118" s="287"/>
      <c r="G118" s="287"/>
      <c r="H118" s="90">
        <v>12</v>
      </c>
      <c r="I118" s="90">
        <v>12</v>
      </c>
      <c r="J118" s="148">
        <f t="shared" ref="J118:J126" si="34">AVERAGE(H118:I118)</f>
        <v>12</v>
      </c>
      <c r="K118" s="149">
        <f t="shared" ref="K118:K126" si="35">K108</f>
        <v>8</v>
      </c>
      <c r="L118" s="90">
        <v>12</v>
      </c>
      <c r="M118" s="90">
        <v>12</v>
      </c>
      <c r="N118" s="148">
        <f t="shared" ref="N118:N126" si="36">AVERAGE(L118:M118)</f>
        <v>12</v>
      </c>
      <c r="O118" s="149">
        <f t="shared" ref="O118:O126" si="37">O108</f>
        <v>8</v>
      </c>
      <c r="P118" s="273">
        <v>12</v>
      </c>
      <c r="Q118" s="273"/>
      <c r="R118" s="274"/>
      <c r="S118" s="306"/>
      <c r="T118" s="270"/>
    </row>
    <row r="119" spans="1:20" ht="33.950000000000003" customHeight="1" x14ac:dyDescent="0.25">
      <c r="A119" s="276"/>
      <c r="B119" s="279"/>
      <c r="C119" s="282"/>
      <c r="D119" s="272" t="s">
        <v>54</v>
      </c>
      <c r="E119" s="272"/>
      <c r="F119" s="272"/>
      <c r="G119" s="272"/>
      <c r="H119" s="90">
        <v>12</v>
      </c>
      <c r="I119" s="90">
        <v>12</v>
      </c>
      <c r="J119" s="148">
        <f t="shared" si="34"/>
        <v>12</v>
      </c>
      <c r="K119" s="149">
        <f t="shared" si="35"/>
        <v>8</v>
      </c>
      <c r="L119" s="90">
        <v>12</v>
      </c>
      <c r="M119" s="90">
        <v>12</v>
      </c>
      <c r="N119" s="148">
        <f t="shared" si="36"/>
        <v>12</v>
      </c>
      <c r="O119" s="149">
        <f t="shared" si="37"/>
        <v>8</v>
      </c>
      <c r="P119" s="273">
        <v>12</v>
      </c>
      <c r="Q119" s="273"/>
      <c r="R119" s="274"/>
      <c r="S119" s="306"/>
      <c r="T119" s="270"/>
    </row>
    <row r="120" spans="1:20" ht="33.950000000000003" customHeight="1" x14ac:dyDescent="0.25">
      <c r="A120" s="276"/>
      <c r="B120" s="279"/>
      <c r="C120" s="282"/>
      <c r="D120" s="272" t="s">
        <v>55</v>
      </c>
      <c r="E120" s="272"/>
      <c r="F120" s="272"/>
      <c r="G120" s="272"/>
      <c r="H120" s="90">
        <v>12</v>
      </c>
      <c r="I120" s="90">
        <v>12</v>
      </c>
      <c r="J120" s="148">
        <f t="shared" si="34"/>
        <v>12</v>
      </c>
      <c r="K120" s="149">
        <f t="shared" si="35"/>
        <v>8</v>
      </c>
      <c r="L120" s="90">
        <v>12</v>
      </c>
      <c r="M120" s="90">
        <v>12</v>
      </c>
      <c r="N120" s="148">
        <f t="shared" si="36"/>
        <v>12</v>
      </c>
      <c r="O120" s="149">
        <f t="shared" si="37"/>
        <v>8</v>
      </c>
      <c r="P120" s="273">
        <v>12</v>
      </c>
      <c r="Q120" s="273"/>
      <c r="R120" s="274"/>
      <c r="S120" s="306"/>
      <c r="T120" s="270"/>
    </row>
    <row r="121" spans="1:20" ht="33.950000000000003" customHeight="1" x14ac:dyDescent="0.25">
      <c r="A121" s="276"/>
      <c r="B121" s="279"/>
      <c r="C121" s="282"/>
      <c r="D121" s="272" t="s">
        <v>56</v>
      </c>
      <c r="E121" s="272"/>
      <c r="F121" s="272"/>
      <c r="G121" s="272"/>
      <c r="H121" s="90">
        <v>12</v>
      </c>
      <c r="I121" s="90">
        <v>12</v>
      </c>
      <c r="J121" s="148">
        <f t="shared" si="34"/>
        <v>12</v>
      </c>
      <c r="K121" s="149">
        <f t="shared" si="35"/>
        <v>8</v>
      </c>
      <c r="L121" s="90">
        <v>12</v>
      </c>
      <c r="M121" s="90">
        <v>12</v>
      </c>
      <c r="N121" s="148">
        <f t="shared" si="36"/>
        <v>12</v>
      </c>
      <c r="O121" s="149">
        <f t="shared" si="37"/>
        <v>8</v>
      </c>
      <c r="P121" s="273">
        <v>12</v>
      </c>
      <c r="Q121" s="273"/>
      <c r="R121" s="274"/>
      <c r="S121" s="306"/>
      <c r="T121" s="270"/>
    </row>
    <row r="122" spans="1:20" ht="33.950000000000003" customHeight="1" x14ac:dyDescent="0.25">
      <c r="A122" s="276"/>
      <c r="B122" s="279"/>
      <c r="C122" s="282"/>
      <c r="D122" s="272" t="s">
        <v>57</v>
      </c>
      <c r="E122" s="272"/>
      <c r="F122" s="272"/>
      <c r="G122" s="272"/>
      <c r="H122" s="90">
        <v>12</v>
      </c>
      <c r="I122" s="90">
        <v>12</v>
      </c>
      <c r="J122" s="148">
        <f t="shared" si="34"/>
        <v>12</v>
      </c>
      <c r="K122" s="149">
        <f t="shared" si="35"/>
        <v>8</v>
      </c>
      <c r="L122" s="90">
        <v>12</v>
      </c>
      <c r="M122" s="90">
        <v>12</v>
      </c>
      <c r="N122" s="148">
        <f t="shared" si="36"/>
        <v>12</v>
      </c>
      <c r="O122" s="149">
        <f t="shared" si="37"/>
        <v>8</v>
      </c>
      <c r="P122" s="273">
        <v>12</v>
      </c>
      <c r="Q122" s="273"/>
      <c r="R122" s="274"/>
      <c r="S122" s="306"/>
      <c r="T122" s="270"/>
    </row>
    <row r="123" spans="1:20" ht="33.950000000000003" customHeight="1" x14ac:dyDescent="0.25">
      <c r="A123" s="276"/>
      <c r="B123" s="279"/>
      <c r="C123" s="282"/>
      <c r="D123" s="272" t="s">
        <v>58</v>
      </c>
      <c r="E123" s="272"/>
      <c r="F123" s="272"/>
      <c r="G123" s="272"/>
      <c r="H123" s="90">
        <v>12</v>
      </c>
      <c r="I123" s="90">
        <v>12</v>
      </c>
      <c r="J123" s="148">
        <f t="shared" si="34"/>
        <v>12</v>
      </c>
      <c r="K123" s="149">
        <f t="shared" si="35"/>
        <v>8</v>
      </c>
      <c r="L123" s="90">
        <v>12</v>
      </c>
      <c r="M123" s="90">
        <v>12</v>
      </c>
      <c r="N123" s="148">
        <f t="shared" si="36"/>
        <v>12</v>
      </c>
      <c r="O123" s="149">
        <f t="shared" si="37"/>
        <v>8</v>
      </c>
      <c r="P123" s="273">
        <v>12</v>
      </c>
      <c r="Q123" s="273"/>
      <c r="R123" s="274"/>
      <c r="S123" s="306"/>
      <c r="T123" s="270"/>
    </row>
    <row r="124" spans="1:20" ht="33.950000000000003" customHeight="1" x14ac:dyDescent="0.25">
      <c r="A124" s="276"/>
      <c r="B124" s="279"/>
      <c r="C124" s="282"/>
      <c r="D124" s="272" t="s">
        <v>59</v>
      </c>
      <c r="E124" s="272"/>
      <c r="F124" s="272"/>
      <c r="G124" s="272"/>
      <c r="H124" s="90">
        <v>12</v>
      </c>
      <c r="I124" s="90">
        <v>12</v>
      </c>
      <c r="J124" s="148">
        <f t="shared" si="34"/>
        <v>12</v>
      </c>
      <c r="K124" s="149">
        <f t="shared" si="35"/>
        <v>8</v>
      </c>
      <c r="L124" s="90">
        <v>12</v>
      </c>
      <c r="M124" s="90">
        <v>12</v>
      </c>
      <c r="N124" s="148">
        <f t="shared" si="36"/>
        <v>12</v>
      </c>
      <c r="O124" s="149">
        <f t="shared" si="37"/>
        <v>8</v>
      </c>
      <c r="P124" s="288">
        <v>12</v>
      </c>
      <c r="Q124" s="288"/>
      <c r="R124" s="289"/>
      <c r="S124" s="306"/>
      <c r="T124" s="270"/>
    </row>
    <row r="125" spans="1:20" ht="33.950000000000003" customHeight="1" x14ac:dyDescent="0.25">
      <c r="A125" s="276"/>
      <c r="B125" s="279"/>
      <c r="C125" s="282"/>
      <c r="D125" s="272" t="s">
        <v>60</v>
      </c>
      <c r="E125" s="272"/>
      <c r="F125" s="272"/>
      <c r="G125" s="272"/>
      <c r="H125" s="90">
        <v>12</v>
      </c>
      <c r="I125" s="90">
        <v>12</v>
      </c>
      <c r="J125" s="148">
        <f t="shared" si="34"/>
        <v>12</v>
      </c>
      <c r="K125" s="149">
        <f t="shared" si="35"/>
        <v>8</v>
      </c>
      <c r="L125" s="90">
        <v>12</v>
      </c>
      <c r="M125" s="90">
        <v>12</v>
      </c>
      <c r="N125" s="148">
        <f t="shared" si="36"/>
        <v>12</v>
      </c>
      <c r="O125" s="149">
        <f t="shared" si="37"/>
        <v>8</v>
      </c>
      <c r="P125" s="288">
        <v>12</v>
      </c>
      <c r="Q125" s="288"/>
      <c r="R125" s="289"/>
      <c r="S125" s="306"/>
      <c r="T125" s="270"/>
    </row>
    <row r="126" spans="1:20" ht="33.950000000000003" customHeight="1" thickBot="1" x14ac:dyDescent="0.3">
      <c r="A126" s="277"/>
      <c r="B126" s="280"/>
      <c r="C126" s="283"/>
      <c r="D126" s="290" t="s">
        <v>61</v>
      </c>
      <c r="E126" s="290"/>
      <c r="F126" s="290"/>
      <c r="G126" s="290"/>
      <c r="H126" s="107">
        <v>12</v>
      </c>
      <c r="I126" s="107">
        <v>12</v>
      </c>
      <c r="J126" s="150">
        <f t="shared" si="34"/>
        <v>12</v>
      </c>
      <c r="K126" s="151">
        <f t="shared" si="35"/>
        <v>8</v>
      </c>
      <c r="L126" s="107">
        <v>12</v>
      </c>
      <c r="M126" s="107">
        <v>12</v>
      </c>
      <c r="N126" s="150">
        <f t="shared" si="36"/>
        <v>12</v>
      </c>
      <c r="O126" s="151">
        <f t="shared" si="37"/>
        <v>8</v>
      </c>
      <c r="P126" s="291">
        <v>12</v>
      </c>
      <c r="Q126" s="291"/>
      <c r="R126" s="292"/>
      <c r="S126" s="307"/>
      <c r="T126" s="271"/>
    </row>
    <row r="127" spans="1:20" ht="33.950000000000003" customHeight="1" x14ac:dyDescent="0.25">
      <c r="A127" s="275">
        <v>13</v>
      </c>
      <c r="B127" s="278">
        <v>113</v>
      </c>
      <c r="C127" s="281">
        <v>2</v>
      </c>
      <c r="D127" s="284" t="s">
        <v>52</v>
      </c>
      <c r="E127" s="284"/>
      <c r="F127" s="284"/>
      <c r="G127" s="284"/>
      <c r="H127" s="105">
        <v>13</v>
      </c>
      <c r="I127" s="105">
        <v>13</v>
      </c>
      <c r="J127" s="146">
        <f>AVERAGE(H127:I127)</f>
        <v>13</v>
      </c>
      <c r="K127" s="147">
        <f>K117</f>
        <v>8</v>
      </c>
      <c r="L127" s="105">
        <v>13</v>
      </c>
      <c r="M127" s="105">
        <v>13</v>
      </c>
      <c r="N127" s="146">
        <f>AVERAGE(L127:M127)</f>
        <v>13</v>
      </c>
      <c r="O127" s="147">
        <f>O117</f>
        <v>8</v>
      </c>
      <c r="P127" s="285">
        <v>13</v>
      </c>
      <c r="Q127" s="285"/>
      <c r="R127" s="286"/>
      <c r="S127" s="269" t="s">
        <v>238</v>
      </c>
      <c r="T127" s="269" t="s">
        <v>246</v>
      </c>
    </row>
    <row r="128" spans="1:20" ht="33.950000000000003" customHeight="1" x14ac:dyDescent="0.25">
      <c r="A128" s="276"/>
      <c r="B128" s="279"/>
      <c r="C128" s="282"/>
      <c r="D128" s="287" t="s">
        <v>53</v>
      </c>
      <c r="E128" s="287"/>
      <c r="F128" s="287"/>
      <c r="G128" s="287"/>
      <c r="H128" s="90">
        <v>13</v>
      </c>
      <c r="I128" s="90">
        <v>13</v>
      </c>
      <c r="J128" s="148">
        <f t="shared" ref="J128:J136" si="38">AVERAGE(H128:I128)</f>
        <v>13</v>
      </c>
      <c r="K128" s="149">
        <f t="shared" ref="K128:K136" si="39">K118</f>
        <v>8</v>
      </c>
      <c r="L128" s="90">
        <v>13</v>
      </c>
      <c r="M128" s="90">
        <v>13</v>
      </c>
      <c r="N128" s="148">
        <f t="shared" ref="N128:N136" si="40">AVERAGE(L128:M128)</f>
        <v>13</v>
      </c>
      <c r="O128" s="149">
        <f t="shared" ref="O128:O136" si="41">O118</f>
        <v>8</v>
      </c>
      <c r="P128" s="273">
        <v>13</v>
      </c>
      <c r="Q128" s="273"/>
      <c r="R128" s="274"/>
      <c r="S128" s="306"/>
      <c r="T128" s="270"/>
    </row>
    <row r="129" spans="1:20" ht="33.950000000000003" customHeight="1" x14ac:dyDescent="0.25">
      <c r="A129" s="276"/>
      <c r="B129" s="279"/>
      <c r="C129" s="282"/>
      <c r="D129" s="272" t="s">
        <v>54</v>
      </c>
      <c r="E129" s="272"/>
      <c r="F129" s="272"/>
      <c r="G129" s="272"/>
      <c r="H129" s="90">
        <v>13</v>
      </c>
      <c r="I129" s="90">
        <v>13</v>
      </c>
      <c r="J129" s="148">
        <f t="shared" si="38"/>
        <v>13</v>
      </c>
      <c r="K129" s="149">
        <f t="shared" si="39"/>
        <v>8</v>
      </c>
      <c r="L129" s="90">
        <v>13</v>
      </c>
      <c r="M129" s="90">
        <v>13</v>
      </c>
      <c r="N129" s="148">
        <f t="shared" si="40"/>
        <v>13</v>
      </c>
      <c r="O129" s="149">
        <f t="shared" si="41"/>
        <v>8</v>
      </c>
      <c r="P129" s="273">
        <v>13</v>
      </c>
      <c r="Q129" s="273"/>
      <c r="R129" s="274"/>
      <c r="S129" s="306"/>
      <c r="T129" s="270"/>
    </row>
    <row r="130" spans="1:20" ht="33.950000000000003" customHeight="1" x14ac:dyDescent="0.25">
      <c r="A130" s="276"/>
      <c r="B130" s="279"/>
      <c r="C130" s="282"/>
      <c r="D130" s="272" t="s">
        <v>55</v>
      </c>
      <c r="E130" s="272"/>
      <c r="F130" s="272"/>
      <c r="G130" s="272"/>
      <c r="H130" s="90">
        <v>13</v>
      </c>
      <c r="I130" s="90">
        <v>13</v>
      </c>
      <c r="J130" s="148">
        <f t="shared" si="38"/>
        <v>13</v>
      </c>
      <c r="K130" s="149">
        <f t="shared" si="39"/>
        <v>8</v>
      </c>
      <c r="L130" s="90">
        <v>13</v>
      </c>
      <c r="M130" s="90">
        <v>13</v>
      </c>
      <c r="N130" s="148">
        <f t="shared" si="40"/>
        <v>13</v>
      </c>
      <c r="O130" s="149">
        <f t="shared" si="41"/>
        <v>8</v>
      </c>
      <c r="P130" s="273">
        <v>13</v>
      </c>
      <c r="Q130" s="273"/>
      <c r="R130" s="274"/>
      <c r="S130" s="306"/>
      <c r="T130" s="270"/>
    </row>
    <row r="131" spans="1:20" ht="33.950000000000003" customHeight="1" x14ac:dyDescent="0.25">
      <c r="A131" s="276"/>
      <c r="B131" s="279"/>
      <c r="C131" s="282"/>
      <c r="D131" s="272" t="s">
        <v>56</v>
      </c>
      <c r="E131" s="272"/>
      <c r="F131" s="272"/>
      <c r="G131" s="272"/>
      <c r="H131" s="90">
        <v>13</v>
      </c>
      <c r="I131" s="90">
        <v>13</v>
      </c>
      <c r="J131" s="148">
        <f t="shared" si="38"/>
        <v>13</v>
      </c>
      <c r="K131" s="149">
        <f t="shared" si="39"/>
        <v>8</v>
      </c>
      <c r="L131" s="90">
        <v>13</v>
      </c>
      <c r="M131" s="90">
        <v>13</v>
      </c>
      <c r="N131" s="148">
        <f t="shared" si="40"/>
        <v>13</v>
      </c>
      <c r="O131" s="149">
        <f t="shared" si="41"/>
        <v>8</v>
      </c>
      <c r="P131" s="273">
        <v>13</v>
      </c>
      <c r="Q131" s="273"/>
      <c r="R131" s="274"/>
      <c r="S131" s="306"/>
      <c r="T131" s="270"/>
    </row>
    <row r="132" spans="1:20" ht="33.950000000000003" customHeight="1" x14ac:dyDescent="0.25">
      <c r="A132" s="276"/>
      <c r="B132" s="279"/>
      <c r="C132" s="282"/>
      <c r="D132" s="272" t="s">
        <v>57</v>
      </c>
      <c r="E132" s="272"/>
      <c r="F132" s="272"/>
      <c r="G132" s="272"/>
      <c r="H132" s="90">
        <v>13</v>
      </c>
      <c r="I132" s="90">
        <v>13</v>
      </c>
      <c r="J132" s="148">
        <f t="shared" si="38"/>
        <v>13</v>
      </c>
      <c r="K132" s="149">
        <f t="shared" si="39"/>
        <v>8</v>
      </c>
      <c r="L132" s="90">
        <v>13</v>
      </c>
      <c r="M132" s="90">
        <v>13</v>
      </c>
      <c r="N132" s="148">
        <f t="shared" si="40"/>
        <v>13</v>
      </c>
      <c r="O132" s="149">
        <f t="shared" si="41"/>
        <v>8</v>
      </c>
      <c r="P132" s="273">
        <v>13</v>
      </c>
      <c r="Q132" s="273"/>
      <c r="R132" s="274"/>
      <c r="S132" s="306"/>
      <c r="T132" s="270"/>
    </row>
    <row r="133" spans="1:20" ht="33.950000000000003" customHeight="1" x14ac:dyDescent="0.25">
      <c r="A133" s="276"/>
      <c r="B133" s="279"/>
      <c r="C133" s="282"/>
      <c r="D133" s="272" t="s">
        <v>58</v>
      </c>
      <c r="E133" s="272"/>
      <c r="F133" s="272"/>
      <c r="G133" s="272"/>
      <c r="H133" s="90">
        <v>13</v>
      </c>
      <c r="I133" s="90">
        <v>13</v>
      </c>
      <c r="J133" s="148">
        <f t="shared" si="38"/>
        <v>13</v>
      </c>
      <c r="K133" s="149">
        <f t="shared" si="39"/>
        <v>8</v>
      </c>
      <c r="L133" s="90">
        <v>13</v>
      </c>
      <c r="M133" s="90">
        <v>13</v>
      </c>
      <c r="N133" s="148">
        <f t="shared" si="40"/>
        <v>13</v>
      </c>
      <c r="O133" s="149">
        <f t="shared" si="41"/>
        <v>8</v>
      </c>
      <c r="P133" s="273">
        <v>13</v>
      </c>
      <c r="Q133" s="273"/>
      <c r="R133" s="274"/>
      <c r="S133" s="306"/>
      <c r="T133" s="270"/>
    </row>
    <row r="134" spans="1:20" ht="33.950000000000003" customHeight="1" x14ac:dyDescent="0.25">
      <c r="A134" s="276"/>
      <c r="B134" s="279"/>
      <c r="C134" s="282"/>
      <c r="D134" s="272" t="s">
        <v>59</v>
      </c>
      <c r="E134" s="272"/>
      <c r="F134" s="272"/>
      <c r="G134" s="272"/>
      <c r="H134" s="90">
        <v>13</v>
      </c>
      <c r="I134" s="90">
        <v>13</v>
      </c>
      <c r="J134" s="148">
        <f t="shared" si="38"/>
        <v>13</v>
      </c>
      <c r="K134" s="149">
        <f t="shared" si="39"/>
        <v>8</v>
      </c>
      <c r="L134" s="90">
        <v>13</v>
      </c>
      <c r="M134" s="90">
        <v>13</v>
      </c>
      <c r="N134" s="148">
        <f t="shared" si="40"/>
        <v>13</v>
      </c>
      <c r="O134" s="149">
        <f t="shared" si="41"/>
        <v>8</v>
      </c>
      <c r="P134" s="288">
        <v>13</v>
      </c>
      <c r="Q134" s="288"/>
      <c r="R134" s="289"/>
      <c r="S134" s="306"/>
      <c r="T134" s="270"/>
    </row>
    <row r="135" spans="1:20" ht="33.950000000000003" customHeight="1" x14ac:dyDescent="0.25">
      <c r="A135" s="276"/>
      <c r="B135" s="279"/>
      <c r="C135" s="282"/>
      <c r="D135" s="272" t="s">
        <v>60</v>
      </c>
      <c r="E135" s="272"/>
      <c r="F135" s="272"/>
      <c r="G135" s="272"/>
      <c r="H135" s="90">
        <v>13</v>
      </c>
      <c r="I135" s="90">
        <v>13</v>
      </c>
      <c r="J135" s="148">
        <f t="shared" si="38"/>
        <v>13</v>
      </c>
      <c r="K135" s="149">
        <f t="shared" si="39"/>
        <v>8</v>
      </c>
      <c r="L135" s="90">
        <v>13</v>
      </c>
      <c r="M135" s="90">
        <v>13</v>
      </c>
      <c r="N135" s="148">
        <f t="shared" si="40"/>
        <v>13</v>
      </c>
      <c r="O135" s="149">
        <f t="shared" si="41"/>
        <v>8</v>
      </c>
      <c r="P135" s="288">
        <v>13</v>
      </c>
      <c r="Q135" s="288"/>
      <c r="R135" s="289"/>
      <c r="S135" s="306"/>
      <c r="T135" s="270"/>
    </row>
    <row r="136" spans="1:20" ht="33.950000000000003" customHeight="1" thickBot="1" x14ac:dyDescent="0.3">
      <c r="A136" s="277"/>
      <c r="B136" s="280"/>
      <c r="C136" s="283"/>
      <c r="D136" s="290" t="s">
        <v>61</v>
      </c>
      <c r="E136" s="290"/>
      <c r="F136" s="290"/>
      <c r="G136" s="290"/>
      <c r="H136" s="107">
        <v>13</v>
      </c>
      <c r="I136" s="107">
        <v>13</v>
      </c>
      <c r="J136" s="150">
        <f t="shared" si="38"/>
        <v>13</v>
      </c>
      <c r="K136" s="151">
        <f t="shared" si="39"/>
        <v>8</v>
      </c>
      <c r="L136" s="107">
        <v>13</v>
      </c>
      <c r="M136" s="107">
        <v>13</v>
      </c>
      <c r="N136" s="150">
        <f t="shared" si="40"/>
        <v>13</v>
      </c>
      <c r="O136" s="151">
        <f t="shared" si="41"/>
        <v>8</v>
      </c>
      <c r="P136" s="291">
        <v>13</v>
      </c>
      <c r="Q136" s="291"/>
      <c r="R136" s="292"/>
      <c r="S136" s="307"/>
      <c r="T136" s="271"/>
    </row>
    <row r="137" spans="1:20" ht="33.950000000000003" customHeight="1" x14ac:dyDescent="0.25">
      <c r="A137" s="275">
        <v>14</v>
      </c>
      <c r="B137" s="278">
        <v>114</v>
      </c>
      <c r="C137" s="281">
        <v>2</v>
      </c>
      <c r="D137" s="284" t="s">
        <v>52</v>
      </c>
      <c r="E137" s="284"/>
      <c r="F137" s="284"/>
      <c r="G137" s="284"/>
      <c r="H137" s="105">
        <v>14</v>
      </c>
      <c r="I137" s="105">
        <v>14</v>
      </c>
      <c r="J137" s="146">
        <f>AVERAGE(H137:I137)</f>
        <v>14</v>
      </c>
      <c r="K137" s="147">
        <f>K127</f>
        <v>8</v>
      </c>
      <c r="L137" s="105">
        <v>14</v>
      </c>
      <c r="M137" s="105">
        <v>14</v>
      </c>
      <c r="N137" s="146">
        <f>AVERAGE(L137:M137)</f>
        <v>14</v>
      </c>
      <c r="O137" s="147">
        <f>O127</f>
        <v>8</v>
      </c>
      <c r="P137" s="285">
        <v>14</v>
      </c>
      <c r="Q137" s="285"/>
      <c r="R137" s="286"/>
      <c r="S137" s="269" t="s">
        <v>238</v>
      </c>
      <c r="T137" s="269" t="s">
        <v>246</v>
      </c>
    </row>
    <row r="138" spans="1:20" ht="33.950000000000003" customHeight="1" x14ac:dyDescent="0.25">
      <c r="A138" s="276"/>
      <c r="B138" s="279"/>
      <c r="C138" s="282"/>
      <c r="D138" s="287" t="s">
        <v>53</v>
      </c>
      <c r="E138" s="287"/>
      <c r="F138" s="287"/>
      <c r="G138" s="287"/>
      <c r="H138" s="90">
        <v>14</v>
      </c>
      <c r="I138" s="90">
        <v>14</v>
      </c>
      <c r="J138" s="148">
        <f t="shared" ref="J138:J146" si="42">AVERAGE(H138:I138)</f>
        <v>14</v>
      </c>
      <c r="K138" s="149">
        <f t="shared" ref="K138:K146" si="43">K128</f>
        <v>8</v>
      </c>
      <c r="L138" s="90">
        <v>14</v>
      </c>
      <c r="M138" s="90">
        <v>14</v>
      </c>
      <c r="N138" s="148">
        <f t="shared" ref="N138:N146" si="44">AVERAGE(L138:M138)</f>
        <v>14</v>
      </c>
      <c r="O138" s="149">
        <f t="shared" ref="O138:O146" si="45">O128</f>
        <v>8</v>
      </c>
      <c r="P138" s="273">
        <v>14</v>
      </c>
      <c r="Q138" s="273"/>
      <c r="R138" s="274"/>
      <c r="S138" s="306"/>
      <c r="T138" s="270"/>
    </row>
    <row r="139" spans="1:20" ht="33.950000000000003" customHeight="1" x14ac:dyDescent="0.25">
      <c r="A139" s="276"/>
      <c r="B139" s="279"/>
      <c r="C139" s="282"/>
      <c r="D139" s="272" t="s">
        <v>54</v>
      </c>
      <c r="E139" s="272"/>
      <c r="F139" s="272"/>
      <c r="G139" s="272"/>
      <c r="H139" s="90">
        <v>14</v>
      </c>
      <c r="I139" s="90">
        <v>14</v>
      </c>
      <c r="J139" s="148">
        <f t="shared" si="42"/>
        <v>14</v>
      </c>
      <c r="K139" s="149">
        <f t="shared" si="43"/>
        <v>8</v>
      </c>
      <c r="L139" s="90">
        <v>14</v>
      </c>
      <c r="M139" s="90">
        <v>14</v>
      </c>
      <c r="N139" s="148">
        <f t="shared" si="44"/>
        <v>14</v>
      </c>
      <c r="O139" s="149">
        <f t="shared" si="45"/>
        <v>8</v>
      </c>
      <c r="P139" s="273">
        <v>14</v>
      </c>
      <c r="Q139" s="273"/>
      <c r="R139" s="274"/>
      <c r="S139" s="306"/>
      <c r="T139" s="270"/>
    </row>
    <row r="140" spans="1:20" ht="33.950000000000003" customHeight="1" x14ac:dyDescent="0.25">
      <c r="A140" s="276"/>
      <c r="B140" s="279"/>
      <c r="C140" s="282"/>
      <c r="D140" s="272" t="s">
        <v>55</v>
      </c>
      <c r="E140" s="272"/>
      <c r="F140" s="272"/>
      <c r="G140" s="272"/>
      <c r="H140" s="90">
        <v>14</v>
      </c>
      <c r="I140" s="90">
        <v>14</v>
      </c>
      <c r="J140" s="148">
        <f t="shared" si="42"/>
        <v>14</v>
      </c>
      <c r="K140" s="149">
        <f t="shared" si="43"/>
        <v>8</v>
      </c>
      <c r="L140" s="90">
        <v>14</v>
      </c>
      <c r="M140" s="90">
        <v>14</v>
      </c>
      <c r="N140" s="148">
        <f t="shared" si="44"/>
        <v>14</v>
      </c>
      <c r="O140" s="149">
        <f t="shared" si="45"/>
        <v>8</v>
      </c>
      <c r="P140" s="273">
        <v>14</v>
      </c>
      <c r="Q140" s="273"/>
      <c r="R140" s="274"/>
      <c r="S140" s="306"/>
      <c r="T140" s="270"/>
    </row>
    <row r="141" spans="1:20" ht="33.950000000000003" customHeight="1" x14ac:dyDescent="0.25">
      <c r="A141" s="276"/>
      <c r="B141" s="279"/>
      <c r="C141" s="282"/>
      <c r="D141" s="272" t="s">
        <v>56</v>
      </c>
      <c r="E141" s="272"/>
      <c r="F141" s="272"/>
      <c r="G141" s="272"/>
      <c r="H141" s="90">
        <v>14</v>
      </c>
      <c r="I141" s="90">
        <v>14</v>
      </c>
      <c r="J141" s="148">
        <f t="shared" si="42"/>
        <v>14</v>
      </c>
      <c r="K141" s="149">
        <f t="shared" si="43"/>
        <v>8</v>
      </c>
      <c r="L141" s="90">
        <v>14</v>
      </c>
      <c r="M141" s="90">
        <v>14</v>
      </c>
      <c r="N141" s="148">
        <f t="shared" si="44"/>
        <v>14</v>
      </c>
      <c r="O141" s="149">
        <f t="shared" si="45"/>
        <v>8</v>
      </c>
      <c r="P141" s="273">
        <v>14</v>
      </c>
      <c r="Q141" s="273"/>
      <c r="R141" s="274"/>
      <c r="S141" s="306"/>
      <c r="T141" s="270"/>
    </row>
    <row r="142" spans="1:20" ht="33.950000000000003" customHeight="1" x14ac:dyDescent="0.25">
      <c r="A142" s="276"/>
      <c r="B142" s="279"/>
      <c r="C142" s="282"/>
      <c r="D142" s="272" t="s">
        <v>57</v>
      </c>
      <c r="E142" s="272"/>
      <c r="F142" s="272"/>
      <c r="G142" s="272"/>
      <c r="H142" s="90">
        <v>14</v>
      </c>
      <c r="I142" s="90">
        <v>14</v>
      </c>
      <c r="J142" s="148">
        <f t="shared" si="42"/>
        <v>14</v>
      </c>
      <c r="K142" s="149">
        <f t="shared" si="43"/>
        <v>8</v>
      </c>
      <c r="L142" s="90">
        <v>14</v>
      </c>
      <c r="M142" s="90">
        <v>14</v>
      </c>
      <c r="N142" s="148">
        <f t="shared" si="44"/>
        <v>14</v>
      </c>
      <c r="O142" s="149">
        <f t="shared" si="45"/>
        <v>8</v>
      </c>
      <c r="P142" s="273">
        <v>14</v>
      </c>
      <c r="Q142" s="273"/>
      <c r="R142" s="274"/>
      <c r="S142" s="306"/>
      <c r="T142" s="270"/>
    </row>
    <row r="143" spans="1:20" ht="33.950000000000003" customHeight="1" x14ac:dyDescent="0.25">
      <c r="A143" s="276"/>
      <c r="B143" s="279"/>
      <c r="C143" s="282"/>
      <c r="D143" s="272" t="s">
        <v>58</v>
      </c>
      <c r="E143" s="272"/>
      <c r="F143" s="272"/>
      <c r="G143" s="272"/>
      <c r="H143" s="90">
        <v>14</v>
      </c>
      <c r="I143" s="90">
        <v>14</v>
      </c>
      <c r="J143" s="148">
        <f t="shared" si="42"/>
        <v>14</v>
      </c>
      <c r="K143" s="149">
        <f t="shared" si="43"/>
        <v>8</v>
      </c>
      <c r="L143" s="90">
        <v>14</v>
      </c>
      <c r="M143" s="90">
        <v>14</v>
      </c>
      <c r="N143" s="148">
        <f t="shared" si="44"/>
        <v>14</v>
      </c>
      <c r="O143" s="149">
        <f t="shared" si="45"/>
        <v>8</v>
      </c>
      <c r="P143" s="273">
        <v>14</v>
      </c>
      <c r="Q143" s="273"/>
      <c r="R143" s="274"/>
      <c r="S143" s="306"/>
      <c r="T143" s="270"/>
    </row>
    <row r="144" spans="1:20" ht="33.950000000000003" customHeight="1" x14ac:dyDescent="0.25">
      <c r="A144" s="276"/>
      <c r="B144" s="279"/>
      <c r="C144" s="282"/>
      <c r="D144" s="272" t="s">
        <v>59</v>
      </c>
      <c r="E144" s="272"/>
      <c r="F144" s="272"/>
      <c r="G144" s="272"/>
      <c r="H144" s="90">
        <v>14</v>
      </c>
      <c r="I144" s="90">
        <v>14</v>
      </c>
      <c r="J144" s="148">
        <f t="shared" si="42"/>
        <v>14</v>
      </c>
      <c r="K144" s="149">
        <f t="shared" si="43"/>
        <v>8</v>
      </c>
      <c r="L144" s="90">
        <v>14</v>
      </c>
      <c r="M144" s="90">
        <v>14</v>
      </c>
      <c r="N144" s="148">
        <f t="shared" si="44"/>
        <v>14</v>
      </c>
      <c r="O144" s="149">
        <f t="shared" si="45"/>
        <v>8</v>
      </c>
      <c r="P144" s="288">
        <v>14</v>
      </c>
      <c r="Q144" s="288"/>
      <c r="R144" s="289"/>
      <c r="S144" s="306"/>
      <c r="T144" s="270"/>
    </row>
    <row r="145" spans="1:20" ht="33.950000000000003" customHeight="1" x14ac:dyDescent="0.25">
      <c r="A145" s="276"/>
      <c r="B145" s="279"/>
      <c r="C145" s="282"/>
      <c r="D145" s="272" t="s">
        <v>60</v>
      </c>
      <c r="E145" s="272"/>
      <c r="F145" s="272"/>
      <c r="G145" s="272"/>
      <c r="H145" s="90">
        <v>14</v>
      </c>
      <c r="I145" s="90">
        <v>14</v>
      </c>
      <c r="J145" s="148">
        <f t="shared" si="42"/>
        <v>14</v>
      </c>
      <c r="K145" s="149">
        <f t="shared" si="43"/>
        <v>8</v>
      </c>
      <c r="L145" s="90">
        <v>14</v>
      </c>
      <c r="M145" s="90">
        <v>14</v>
      </c>
      <c r="N145" s="148">
        <f t="shared" si="44"/>
        <v>14</v>
      </c>
      <c r="O145" s="149">
        <f t="shared" si="45"/>
        <v>8</v>
      </c>
      <c r="P145" s="288">
        <v>14</v>
      </c>
      <c r="Q145" s="288"/>
      <c r="R145" s="289"/>
      <c r="S145" s="306"/>
      <c r="T145" s="270"/>
    </row>
    <row r="146" spans="1:20" ht="33.950000000000003" customHeight="1" thickBot="1" x14ac:dyDescent="0.3">
      <c r="A146" s="277"/>
      <c r="B146" s="280"/>
      <c r="C146" s="283"/>
      <c r="D146" s="290" t="s">
        <v>61</v>
      </c>
      <c r="E146" s="290"/>
      <c r="F146" s="290"/>
      <c r="G146" s="290"/>
      <c r="H146" s="107">
        <v>14</v>
      </c>
      <c r="I146" s="107">
        <v>14</v>
      </c>
      <c r="J146" s="150">
        <f t="shared" si="42"/>
        <v>14</v>
      </c>
      <c r="K146" s="151">
        <f t="shared" si="43"/>
        <v>8</v>
      </c>
      <c r="L146" s="107">
        <v>14</v>
      </c>
      <c r="M146" s="107">
        <v>14</v>
      </c>
      <c r="N146" s="150">
        <f t="shared" si="44"/>
        <v>14</v>
      </c>
      <c r="O146" s="151">
        <f t="shared" si="45"/>
        <v>8</v>
      </c>
      <c r="P146" s="291">
        <v>14</v>
      </c>
      <c r="Q146" s="291"/>
      <c r="R146" s="292"/>
      <c r="S146" s="307"/>
      <c r="T146" s="271"/>
    </row>
    <row r="147" spans="1:20" ht="33.950000000000003" customHeight="1" x14ac:dyDescent="0.25">
      <c r="A147" s="275">
        <v>15</v>
      </c>
      <c r="B147" s="278">
        <v>115</v>
      </c>
      <c r="C147" s="281">
        <v>2</v>
      </c>
      <c r="D147" s="284" t="s">
        <v>52</v>
      </c>
      <c r="E147" s="284"/>
      <c r="F147" s="284"/>
      <c r="G147" s="284"/>
      <c r="H147" s="105">
        <v>15</v>
      </c>
      <c r="I147" s="105">
        <v>15</v>
      </c>
      <c r="J147" s="146">
        <f>AVERAGE(H147:I147)</f>
        <v>15</v>
      </c>
      <c r="K147" s="147">
        <f>K137</f>
        <v>8</v>
      </c>
      <c r="L147" s="105">
        <v>15</v>
      </c>
      <c r="M147" s="105">
        <v>15</v>
      </c>
      <c r="N147" s="146">
        <f>AVERAGE(L147:M147)</f>
        <v>15</v>
      </c>
      <c r="O147" s="147">
        <f>O137</f>
        <v>8</v>
      </c>
      <c r="P147" s="285">
        <v>15</v>
      </c>
      <c r="Q147" s="285"/>
      <c r="R147" s="286"/>
      <c r="S147" s="269" t="s">
        <v>238</v>
      </c>
      <c r="T147" s="269" t="s">
        <v>246</v>
      </c>
    </row>
    <row r="148" spans="1:20" ht="33.950000000000003" customHeight="1" x14ac:dyDescent="0.25">
      <c r="A148" s="276"/>
      <c r="B148" s="279"/>
      <c r="C148" s="282"/>
      <c r="D148" s="287" t="s">
        <v>53</v>
      </c>
      <c r="E148" s="287"/>
      <c r="F148" s="287"/>
      <c r="G148" s="287"/>
      <c r="H148" s="90">
        <v>15</v>
      </c>
      <c r="I148" s="90">
        <v>15</v>
      </c>
      <c r="J148" s="148">
        <f t="shared" ref="J148:J156" si="46">AVERAGE(H148:I148)</f>
        <v>15</v>
      </c>
      <c r="K148" s="149">
        <f t="shared" ref="K148:K156" si="47">K138</f>
        <v>8</v>
      </c>
      <c r="L148" s="90">
        <v>15</v>
      </c>
      <c r="M148" s="90">
        <v>15</v>
      </c>
      <c r="N148" s="148">
        <f t="shared" ref="N148:N156" si="48">AVERAGE(L148:M148)</f>
        <v>15</v>
      </c>
      <c r="O148" s="149">
        <f t="shared" ref="O148:O156" si="49">O138</f>
        <v>8</v>
      </c>
      <c r="P148" s="273">
        <v>15</v>
      </c>
      <c r="Q148" s="273"/>
      <c r="R148" s="274"/>
      <c r="S148" s="306"/>
      <c r="T148" s="270"/>
    </row>
    <row r="149" spans="1:20" ht="33.950000000000003" customHeight="1" x14ac:dyDescent="0.25">
      <c r="A149" s="276"/>
      <c r="B149" s="279"/>
      <c r="C149" s="282"/>
      <c r="D149" s="272" t="s">
        <v>54</v>
      </c>
      <c r="E149" s="272"/>
      <c r="F149" s="272"/>
      <c r="G149" s="272"/>
      <c r="H149" s="90">
        <v>15</v>
      </c>
      <c r="I149" s="90">
        <v>15</v>
      </c>
      <c r="J149" s="148">
        <f t="shared" si="46"/>
        <v>15</v>
      </c>
      <c r="K149" s="149">
        <f t="shared" si="47"/>
        <v>8</v>
      </c>
      <c r="L149" s="90">
        <v>15</v>
      </c>
      <c r="M149" s="90">
        <v>15</v>
      </c>
      <c r="N149" s="148">
        <f t="shared" si="48"/>
        <v>15</v>
      </c>
      <c r="O149" s="149">
        <f t="shared" si="49"/>
        <v>8</v>
      </c>
      <c r="P149" s="273">
        <v>15</v>
      </c>
      <c r="Q149" s="273"/>
      <c r="R149" s="274"/>
      <c r="S149" s="306"/>
      <c r="T149" s="270"/>
    </row>
    <row r="150" spans="1:20" ht="33.950000000000003" customHeight="1" x14ac:dyDescent="0.25">
      <c r="A150" s="276"/>
      <c r="B150" s="279"/>
      <c r="C150" s="282"/>
      <c r="D150" s="272" t="s">
        <v>55</v>
      </c>
      <c r="E150" s="272"/>
      <c r="F150" s="272"/>
      <c r="G150" s="272"/>
      <c r="H150" s="90">
        <v>15</v>
      </c>
      <c r="I150" s="90">
        <v>15</v>
      </c>
      <c r="J150" s="148">
        <f t="shared" si="46"/>
        <v>15</v>
      </c>
      <c r="K150" s="149">
        <f t="shared" si="47"/>
        <v>8</v>
      </c>
      <c r="L150" s="90">
        <v>15</v>
      </c>
      <c r="M150" s="90">
        <v>15</v>
      </c>
      <c r="N150" s="148">
        <f t="shared" si="48"/>
        <v>15</v>
      </c>
      <c r="O150" s="149">
        <f t="shared" si="49"/>
        <v>8</v>
      </c>
      <c r="P150" s="273">
        <v>15</v>
      </c>
      <c r="Q150" s="273"/>
      <c r="R150" s="274"/>
      <c r="S150" s="306"/>
      <c r="T150" s="270"/>
    </row>
    <row r="151" spans="1:20" ht="33.950000000000003" customHeight="1" x14ac:dyDescent="0.25">
      <c r="A151" s="276"/>
      <c r="B151" s="279"/>
      <c r="C151" s="282"/>
      <c r="D151" s="272" t="s">
        <v>56</v>
      </c>
      <c r="E151" s="272"/>
      <c r="F151" s="272"/>
      <c r="G151" s="272"/>
      <c r="H151" s="90">
        <v>15</v>
      </c>
      <c r="I151" s="90">
        <v>15</v>
      </c>
      <c r="J151" s="148">
        <f t="shared" si="46"/>
        <v>15</v>
      </c>
      <c r="K151" s="149">
        <f t="shared" si="47"/>
        <v>8</v>
      </c>
      <c r="L151" s="90">
        <v>15</v>
      </c>
      <c r="M151" s="90">
        <v>15</v>
      </c>
      <c r="N151" s="148">
        <f t="shared" si="48"/>
        <v>15</v>
      </c>
      <c r="O151" s="149">
        <f t="shared" si="49"/>
        <v>8</v>
      </c>
      <c r="P151" s="273">
        <v>15</v>
      </c>
      <c r="Q151" s="273"/>
      <c r="R151" s="274"/>
      <c r="S151" s="306"/>
      <c r="T151" s="270"/>
    </row>
    <row r="152" spans="1:20" ht="33.950000000000003" customHeight="1" x14ac:dyDescent="0.25">
      <c r="A152" s="276"/>
      <c r="B152" s="279"/>
      <c r="C152" s="282"/>
      <c r="D152" s="272" t="s">
        <v>57</v>
      </c>
      <c r="E152" s="272"/>
      <c r="F152" s="272"/>
      <c r="G152" s="272"/>
      <c r="H152" s="90">
        <v>15</v>
      </c>
      <c r="I152" s="90">
        <v>15</v>
      </c>
      <c r="J152" s="148">
        <f t="shared" si="46"/>
        <v>15</v>
      </c>
      <c r="K152" s="149">
        <f t="shared" si="47"/>
        <v>8</v>
      </c>
      <c r="L152" s="90">
        <v>15</v>
      </c>
      <c r="M152" s="90">
        <v>15</v>
      </c>
      <c r="N152" s="148">
        <f t="shared" si="48"/>
        <v>15</v>
      </c>
      <c r="O152" s="149">
        <f t="shared" si="49"/>
        <v>8</v>
      </c>
      <c r="P152" s="273">
        <v>15</v>
      </c>
      <c r="Q152" s="273"/>
      <c r="R152" s="274"/>
      <c r="S152" s="306"/>
      <c r="T152" s="270"/>
    </row>
    <row r="153" spans="1:20" ht="33.950000000000003" customHeight="1" x14ac:dyDescent="0.25">
      <c r="A153" s="276"/>
      <c r="B153" s="279"/>
      <c r="C153" s="282"/>
      <c r="D153" s="272" t="s">
        <v>58</v>
      </c>
      <c r="E153" s="272"/>
      <c r="F153" s="272"/>
      <c r="G153" s="272"/>
      <c r="H153" s="90">
        <v>15</v>
      </c>
      <c r="I153" s="90">
        <v>15</v>
      </c>
      <c r="J153" s="148">
        <f t="shared" si="46"/>
        <v>15</v>
      </c>
      <c r="K153" s="149">
        <f t="shared" si="47"/>
        <v>8</v>
      </c>
      <c r="L153" s="90">
        <v>15</v>
      </c>
      <c r="M153" s="90">
        <v>15</v>
      </c>
      <c r="N153" s="148">
        <f t="shared" si="48"/>
        <v>15</v>
      </c>
      <c r="O153" s="149">
        <f t="shared" si="49"/>
        <v>8</v>
      </c>
      <c r="P153" s="273">
        <v>15</v>
      </c>
      <c r="Q153" s="273"/>
      <c r="R153" s="274"/>
      <c r="S153" s="306"/>
      <c r="T153" s="270"/>
    </row>
    <row r="154" spans="1:20" ht="33.950000000000003" customHeight="1" x14ac:dyDescent="0.25">
      <c r="A154" s="276"/>
      <c r="B154" s="279"/>
      <c r="C154" s="282"/>
      <c r="D154" s="272" t="s">
        <v>59</v>
      </c>
      <c r="E154" s="272"/>
      <c r="F154" s="272"/>
      <c r="G154" s="272"/>
      <c r="H154" s="90">
        <v>15</v>
      </c>
      <c r="I154" s="90">
        <v>15</v>
      </c>
      <c r="J154" s="148">
        <f t="shared" si="46"/>
        <v>15</v>
      </c>
      <c r="K154" s="149">
        <f t="shared" si="47"/>
        <v>8</v>
      </c>
      <c r="L154" s="90">
        <v>15</v>
      </c>
      <c r="M154" s="90">
        <v>15</v>
      </c>
      <c r="N154" s="148">
        <f t="shared" si="48"/>
        <v>15</v>
      </c>
      <c r="O154" s="149">
        <f t="shared" si="49"/>
        <v>8</v>
      </c>
      <c r="P154" s="288">
        <v>15</v>
      </c>
      <c r="Q154" s="288"/>
      <c r="R154" s="289"/>
      <c r="S154" s="306"/>
      <c r="T154" s="270"/>
    </row>
    <row r="155" spans="1:20" ht="33.950000000000003" customHeight="1" x14ac:dyDescent="0.25">
      <c r="A155" s="276"/>
      <c r="B155" s="279"/>
      <c r="C155" s="282"/>
      <c r="D155" s="272" t="s">
        <v>60</v>
      </c>
      <c r="E155" s="272"/>
      <c r="F155" s="272"/>
      <c r="G155" s="272"/>
      <c r="H155" s="90">
        <v>15</v>
      </c>
      <c r="I155" s="90">
        <v>15</v>
      </c>
      <c r="J155" s="148">
        <f t="shared" si="46"/>
        <v>15</v>
      </c>
      <c r="K155" s="149">
        <f t="shared" si="47"/>
        <v>8</v>
      </c>
      <c r="L155" s="90">
        <v>15</v>
      </c>
      <c r="M155" s="90">
        <v>15</v>
      </c>
      <c r="N155" s="148">
        <f t="shared" si="48"/>
        <v>15</v>
      </c>
      <c r="O155" s="149">
        <f t="shared" si="49"/>
        <v>8</v>
      </c>
      <c r="P155" s="288">
        <v>15</v>
      </c>
      <c r="Q155" s="288"/>
      <c r="R155" s="289"/>
      <c r="S155" s="306"/>
      <c r="T155" s="270"/>
    </row>
    <row r="156" spans="1:20" ht="33.950000000000003" customHeight="1" thickBot="1" x14ac:dyDescent="0.3">
      <c r="A156" s="277"/>
      <c r="B156" s="280"/>
      <c r="C156" s="283"/>
      <c r="D156" s="290" t="s">
        <v>61</v>
      </c>
      <c r="E156" s="290"/>
      <c r="F156" s="290"/>
      <c r="G156" s="290"/>
      <c r="H156" s="107">
        <v>15</v>
      </c>
      <c r="I156" s="107">
        <v>15</v>
      </c>
      <c r="J156" s="150">
        <f t="shared" si="46"/>
        <v>15</v>
      </c>
      <c r="K156" s="151">
        <f t="shared" si="47"/>
        <v>8</v>
      </c>
      <c r="L156" s="107">
        <v>15</v>
      </c>
      <c r="M156" s="107">
        <v>15</v>
      </c>
      <c r="N156" s="150">
        <f t="shared" si="48"/>
        <v>15</v>
      </c>
      <c r="O156" s="151">
        <f t="shared" si="49"/>
        <v>8</v>
      </c>
      <c r="P156" s="291">
        <v>15</v>
      </c>
      <c r="Q156" s="291"/>
      <c r="R156" s="292"/>
      <c r="S156" s="307"/>
      <c r="T156" s="271"/>
    </row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M7:M26 I7:I26 P7:R156" name="Plage2_1_3"/>
    <protectedRange sqref="M7:M26 I7:I26 P7:R156" name="Plage1_2_3"/>
  </protectedRanges>
  <mergeCells count="384">
    <mergeCell ref="P106:R106"/>
    <mergeCell ref="P95:R95"/>
    <mergeCell ref="D96:G96"/>
    <mergeCell ref="A147:A156"/>
    <mergeCell ref="B147:B156"/>
    <mergeCell ref="C147:C156"/>
    <mergeCell ref="D147:G147"/>
    <mergeCell ref="P147:R147"/>
    <mergeCell ref="S147:S156"/>
    <mergeCell ref="D148:G148"/>
    <mergeCell ref="P148:R148"/>
    <mergeCell ref="D149:G149"/>
    <mergeCell ref="P149:R149"/>
    <mergeCell ref="D150:G150"/>
    <mergeCell ref="P150:R150"/>
    <mergeCell ref="D151:G151"/>
    <mergeCell ref="P151:R151"/>
    <mergeCell ref="D152:G152"/>
    <mergeCell ref="P152:R152"/>
    <mergeCell ref="D153:G153"/>
    <mergeCell ref="P153:R153"/>
    <mergeCell ref="D154:G154"/>
    <mergeCell ref="P154:R154"/>
    <mergeCell ref="D155:G155"/>
    <mergeCell ref="P155:R155"/>
    <mergeCell ref="D156:G156"/>
    <mergeCell ref="P156:R156"/>
    <mergeCell ref="A137:A146"/>
    <mergeCell ref="B137:B146"/>
    <mergeCell ref="C137:C146"/>
    <mergeCell ref="D137:G137"/>
    <mergeCell ref="P137:R137"/>
    <mergeCell ref="S137:S146"/>
    <mergeCell ref="D138:G138"/>
    <mergeCell ref="P138:R138"/>
    <mergeCell ref="D139:G139"/>
    <mergeCell ref="P139:R139"/>
    <mergeCell ref="D140:G140"/>
    <mergeCell ref="P140:R140"/>
    <mergeCell ref="D141:G141"/>
    <mergeCell ref="P141:R141"/>
    <mergeCell ref="D142:G142"/>
    <mergeCell ref="P142:R142"/>
    <mergeCell ref="D143:G143"/>
    <mergeCell ref="P143:R143"/>
    <mergeCell ref="D144:G144"/>
    <mergeCell ref="P144:R144"/>
    <mergeCell ref="D145:G145"/>
    <mergeCell ref="P145:R145"/>
    <mergeCell ref="D146:G146"/>
    <mergeCell ref="P146:R146"/>
    <mergeCell ref="A127:A136"/>
    <mergeCell ref="B127:B136"/>
    <mergeCell ref="C127:C136"/>
    <mergeCell ref="D127:G127"/>
    <mergeCell ref="P127:R127"/>
    <mergeCell ref="S127:S136"/>
    <mergeCell ref="D128:G128"/>
    <mergeCell ref="P128:R128"/>
    <mergeCell ref="D129:G129"/>
    <mergeCell ref="P129:R129"/>
    <mergeCell ref="D130:G130"/>
    <mergeCell ref="P130:R130"/>
    <mergeCell ref="D131:G131"/>
    <mergeCell ref="P131:R131"/>
    <mergeCell ref="D132:G132"/>
    <mergeCell ref="P132:R132"/>
    <mergeCell ref="D133:G133"/>
    <mergeCell ref="P133:R133"/>
    <mergeCell ref="D134:G134"/>
    <mergeCell ref="P134:R134"/>
    <mergeCell ref="D135:G135"/>
    <mergeCell ref="P135:R135"/>
    <mergeCell ref="D136:G136"/>
    <mergeCell ref="P136:R136"/>
    <mergeCell ref="A117:A126"/>
    <mergeCell ref="B117:B126"/>
    <mergeCell ref="C117:C126"/>
    <mergeCell ref="D117:G117"/>
    <mergeCell ref="P117:R117"/>
    <mergeCell ref="S117:S126"/>
    <mergeCell ref="D118:G118"/>
    <mergeCell ref="P118:R118"/>
    <mergeCell ref="D119:G119"/>
    <mergeCell ref="P119:R119"/>
    <mergeCell ref="D120:G120"/>
    <mergeCell ref="P120:R120"/>
    <mergeCell ref="D121:G121"/>
    <mergeCell ref="P121:R121"/>
    <mergeCell ref="D122:G122"/>
    <mergeCell ref="P122:R122"/>
    <mergeCell ref="D123:G123"/>
    <mergeCell ref="P123:R123"/>
    <mergeCell ref="D124:G124"/>
    <mergeCell ref="P124:R124"/>
    <mergeCell ref="D125:G125"/>
    <mergeCell ref="P125:R125"/>
    <mergeCell ref="D126:G126"/>
    <mergeCell ref="P126:R126"/>
    <mergeCell ref="A107:A116"/>
    <mergeCell ref="B107:B116"/>
    <mergeCell ref="C107:C116"/>
    <mergeCell ref="D107:G107"/>
    <mergeCell ref="P107:R107"/>
    <mergeCell ref="S107:S116"/>
    <mergeCell ref="D108:G108"/>
    <mergeCell ref="P108:R108"/>
    <mergeCell ref="D109:G109"/>
    <mergeCell ref="P109:R109"/>
    <mergeCell ref="D110:G110"/>
    <mergeCell ref="P110:R110"/>
    <mergeCell ref="D111:G111"/>
    <mergeCell ref="P111:R111"/>
    <mergeCell ref="D112:G112"/>
    <mergeCell ref="P112:R112"/>
    <mergeCell ref="D113:G113"/>
    <mergeCell ref="P113:R113"/>
    <mergeCell ref="D114:G114"/>
    <mergeCell ref="P114:R114"/>
    <mergeCell ref="D115:G115"/>
    <mergeCell ref="P115:R115"/>
    <mergeCell ref="D116:G116"/>
    <mergeCell ref="P116:R116"/>
    <mergeCell ref="P96:R96"/>
    <mergeCell ref="A97:A106"/>
    <mergeCell ref="B97:B106"/>
    <mergeCell ref="C97:C106"/>
    <mergeCell ref="D97:G97"/>
    <mergeCell ref="P97:R97"/>
    <mergeCell ref="S97:S106"/>
    <mergeCell ref="D98:G98"/>
    <mergeCell ref="P98:R98"/>
    <mergeCell ref="D99:G99"/>
    <mergeCell ref="P99:R99"/>
    <mergeCell ref="D100:G100"/>
    <mergeCell ref="P100:R100"/>
    <mergeCell ref="D101:G101"/>
    <mergeCell ref="P101:R101"/>
    <mergeCell ref="D102:G102"/>
    <mergeCell ref="P102:R102"/>
    <mergeCell ref="D103:G103"/>
    <mergeCell ref="P103:R103"/>
    <mergeCell ref="D104:G104"/>
    <mergeCell ref="P104:R104"/>
    <mergeCell ref="D105:G105"/>
    <mergeCell ref="P105:R105"/>
    <mergeCell ref="D106:G106"/>
    <mergeCell ref="P85:R85"/>
    <mergeCell ref="D86:G86"/>
    <mergeCell ref="P86:R86"/>
    <mergeCell ref="A87:A96"/>
    <mergeCell ref="B87:B96"/>
    <mergeCell ref="C87:C96"/>
    <mergeCell ref="D87:G87"/>
    <mergeCell ref="P87:R87"/>
    <mergeCell ref="S87:S96"/>
    <mergeCell ref="D88:G88"/>
    <mergeCell ref="P88:R88"/>
    <mergeCell ref="D89:G89"/>
    <mergeCell ref="P89:R89"/>
    <mergeCell ref="D90:G90"/>
    <mergeCell ref="P90:R90"/>
    <mergeCell ref="D91:G91"/>
    <mergeCell ref="P91:R91"/>
    <mergeCell ref="D92:G92"/>
    <mergeCell ref="P92:R92"/>
    <mergeCell ref="D93:G93"/>
    <mergeCell ref="P93:R93"/>
    <mergeCell ref="D94:G94"/>
    <mergeCell ref="P94:R94"/>
    <mergeCell ref="D95:G95"/>
    <mergeCell ref="P75:R75"/>
    <mergeCell ref="D76:G76"/>
    <mergeCell ref="P76:R76"/>
    <mergeCell ref="A77:A86"/>
    <mergeCell ref="B77:B86"/>
    <mergeCell ref="C77:C86"/>
    <mergeCell ref="D77:G77"/>
    <mergeCell ref="P77:R77"/>
    <mergeCell ref="S77:S86"/>
    <mergeCell ref="D78:G78"/>
    <mergeCell ref="P78:R78"/>
    <mergeCell ref="D79:G79"/>
    <mergeCell ref="P79:R79"/>
    <mergeCell ref="D80:G80"/>
    <mergeCell ref="P80:R80"/>
    <mergeCell ref="D81:G81"/>
    <mergeCell ref="P81:R81"/>
    <mergeCell ref="D82:G82"/>
    <mergeCell ref="P82:R82"/>
    <mergeCell ref="D83:G83"/>
    <mergeCell ref="P83:R83"/>
    <mergeCell ref="D84:G84"/>
    <mergeCell ref="P84:R84"/>
    <mergeCell ref="D85:G85"/>
    <mergeCell ref="P65:R65"/>
    <mergeCell ref="D66:G66"/>
    <mergeCell ref="P66:R66"/>
    <mergeCell ref="A67:A76"/>
    <mergeCell ref="B67:B76"/>
    <mergeCell ref="C67:C76"/>
    <mergeCell ref="D67:G67"/>
    <mergeCell ref="P67:R67"/>
    <mergeCell ref="S67:S76"/>
    <mergeCell ref="D68:G68"/>
    <mergeCell ref="P68:R68"/>
    <mergeCell ref="D69:G69"/>
    <mergeCell ref="P69:R69"/>
    <mergeCell ref="D70:G70"/>
    <mergeCell ref="P70:R70"/>
    <mergeCell ref="D71:G71"/>
    <mergeCell ref="P71:R71"/>
    <mergeCell ref="D72:G72"/>
    <mergeCell ref="P72:R72"/>
    <mergeCell ref="D73:G73"/>
    <mergeCell ref="P73:R73"/>
    <mergeCell ref="D74:G74"/>
    <mergeCell ref="P74:R74"/>
    <mergeCell ref="D75:G75"/>
    <mergeCell ref="A3:B3"/>
    <mergeCell ref="A57:A66"/>
    <mergeCell ref="B57:B66"/>
    <mergeCell ref="C57:C66"/>
    <mergeCell ref="D57:G57"/>
    <mergeCell ref="P57:R57"/>
    <mergeCell ref="S57:S66"/>
    <mergeCell ref="D58:G58"/>
    <mergeCell ref="P58:R58"/>
    <mergeCell ref="D59:G59"/>
    <mergeCell ref="P59:R59"/>
    <mergeCell ref="D60:G60"/>
    <mergeCell ref="P60:R60"/>
    <mergeCell ref="D61:G61"/>
    <mergeCell ref="P61:R61"/>
    <mergeCell ref="D62:G62"/>
    <mergeCell ref="P62:R62"/>
    <mergeCell ref="D63:G63"/>
    <mergeCell ref="P63:R63"/>
    <mergeCell ref="D64:G64"/>
    <mergeCell ref="P64:R64"/>
    <mergeCell ref="D65:G65"/>
    <mergeCell ref="S47:S56"/>
    <mergeCell ref="D48:G48"/>
    <mergeCell ref="D53:G53"/>
    <mergeCell ref="P53:R53"/>
    <mergeCell ref="D54:G54"/>
    <mergeCell ref="P54:R54"/>
    <mergeCell ref="D55:G55"/>
    <mergeCell ref="A47:A56"/>
    <mergeCell ref="B47:B56"/>
    <mergeCell ref="C47:C56"/>
    <mergeCell ref="D47:G47"/>
    <mergeCell ref="P47:R47"/>
    <mergeCell ref="P55:R55"/>
    <mergeCell ref="D56:G56"/>
    <mergeCell ref="P56:R56"/>
    <mergeCell ref="P48:R48"/>
    <mergeCell ref="D49:G49"/>
    <mergeCell ref="P49:R49"/>
    <mergeCell ref="D50:G50"/>
    <mergeCell ref="P50:R50"/>
    <mergeCell ref="D51:G51"/>
    <mergeCell ref="P51:R51"/>
    <mergeCell ref="D52:G52"/>
    <mergeCell ref="P52:R52"/>
    <mergeCell ref="S7:S16"/>
    <mergeCell ref="S17:S26"/>
    <mergeCell ref="S27:S36"/>
    <mergeCell ref="S37:S46"/>
    <mergeCell ref="P11:R11"/>
    <mergeCell ref="D16:G16"/>
    <mergeCell ref="P16:R16"/>
    <mergeCell ref="B7:B16"/>
    <mergeCell ref="A7:A16"/>
    <mergeCell ref="C7:C16"/>
    <mergeCell ref="P26:R26"/>
    <mergeCell ref="D33:G33"/>
    <mergeCell ref="P33:R33"/>
    <mergeCell ref="A27:A36"/>
    <mergeCell ref="B27:B36"/>
    <mergeCell ref="C27:C36"/>
    <mergeCell ref="D27:G27"/>
    <mergeCell ref="P27:R27"/>
    <mergeCell ref="D28:G28"/>
    <mergeCell ref="P28:R28"/>
    <mergeCell ref="D29:G29"/>
    <mergeCell ref="P29:R29"/>
    <mergeCell ref="D30:G30"/>
    <mergeCell ref="P30:R30"/>
    <mergeCell ref="D7:G7"/>
    <mergeCell ref="P7:R7"/>
    <mergeCell ref="D8:G8"/>
    <mergeCell ref="P8:R8"/>
    <mergeCell ref="D15:G15"/>
    <mergeCell ref="P15:R15"/>
    <mergeCell ref="H5:K5"/>
    <mergeCell ref="D12:G12"/>
    <mergeCell ref="P12:R12"/>
    <mergeCell ref="D13:G13"/>
    <mergeCell ref="P13:R13"/>
    <mergeCell ref="D14:G14"/>
    <mergeCell ref="P14:R14"/>
    <mergeCell ref="D9:G9"/>
    <mergeCell ref="P9:R9"/>
    <mergeCell ref="D10:G10"/>
    <mergeCell ref="P10:R10"/>
    <mergeCell ref="D11:G11"/>
    <mergeCell ref="D5:G5"/>
    <mergeCell ref="P5:R5"/>
    <mergeCell ref="D6:G6"/>
    <mergeCell ref="P6:S6"/>
    <mergeCell ref="A4:B4"/>
    <mergeCell ref="D23:G23"/>
    <mergeCell ref="P23:R23"/>
    <mergeCell ref="A17:A26"/>
    <mergeCell ref="B17:B26"/>
    <mergeCell ref="C17:C26"/>
    <mergeCell ref="D17:G17"/>
    <mergeCell ref="P17:R17"/>
    <mergeCell ref="D18:G18"/>
    <mergeCell ref="P18:R18"/>
    <mergeCell ref="D19:G19"/>
    <mergeCell ref="P19:R19"/>
    <mergeCell ref="D20:G20"/>
    <mergeCell ref="P20:R20"/>
    <mergeCell ref="D21:G21"/>
    <mergeCell ref="P21:R21"/>
    <mergeCell ref="D22:G22"/>
    <mergeCell ref="P22:R22"/>
    <mergeCell ref="D24:G24"/>
    <mergeCell ref="P24:R24"/>
    <mergeCell ref="D25:G25"/>
    <mergeCell ref="P25:R25"/>
    <mergeCell ref="D26:G26"/>
    <mergeCell ref="L5:O5"/>
    <mergeCell ref="D31:G31"/>
    <mergeCell ref="P31:R31"/>
    <mergeCell ref="D32:G32"/>
    <mergeCell ref="P32:R32"/>
    <mergeCell ref="D34:G34"/>
    <mergeCell ref="P34:R34"/>
    <mergeCell ref="D35:G35"/>
    <mergeCell ref="P35:R35"/>
    <mergeCell ref="D36:G36"/>
    <mergeCell ref="P36:R36"/>
    <mergeCell ref="D43:G43"/>
    <mergeCell ref="P43:R43"/>
    <mergeCell ref="A37:A46"/>
    <mergeCell ref="B37:B46"/>
    <mergeCell ref="C37:C46"/>
    <mergeCell ref="D37:G37"/>
    <mergeCell ref="P37:R37"/>
    <mergeCell ref="D38:G38"/>
    <mergeCell ref="P38:R38"/>
    <mergeCell ref="D39:G39"/>
    <mergeCell ref="P39:R39"/>
    <mergeCell ref="D40:G40"/>
    <mergeCell ref="P40:R40"/>
    <mergeCell ref="D41:G41"/>
    <mergeCell ref="P41:R41"/>
    <mergeCell ref="D42:G42"/>
    <mergeCell ref="P42:R42"/>
    <mergeCell ref="D44:G44"/>
    <mergeCell ref="P44:R44"/>
    <mergeCell ref="D45:G45"/>
    <mergeCell ref="P45:R45"/>
    <mergeCell ref="D46:G46"/>
    <mergeCell ref="P46:R46"/>
    <mergeCell ref="V1:Y1"/>
    <mergeCell ref="T97:T106"/>
    <mergeCell ref="T107:T116"/>
    <mergeCell ref="T117:T126"/>
    <mergeCell ref="T127:T136"/>
    <mergeCell ref="T137:T146"/>
    <mergeCell ref="T147:T156"/>
    <mergeCell ref="T7:T16"/>
    <mergeCell ref="T17:T26"/>
    <mergeCell ref="T27:T36"/>
    <mergeCell ref="T37:T46"/>
    <mergeCell ref="T47:T56"/>
    <mergeCell ref="T57:T66"/>
    <mergeCell ref="T67:T76"/>
    <mergeCell ref="T77:T86"/>
    <mergeCell ref="T87:T96"/>
  </mergeCells>
  <pageMargins left="0.7" right="0.7" top="0.75" bottom="0.75" header="0.3" footer="0.3"/>
  <pageSetup paperSize="9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Données!$K$5:$K$8</xm:f>
          </x14:formula1>
          <xm:sqref>S7:S156</xm:sqref>
        </x14:dataValidation>
        <x14:dataValidation type="list" allowBlank="1" showInputMessage="1" showErrorMessage="1">
          <x14:formula1>
            <xm:f>Données!$K$10:$K$12</xm:f>
          </x14:formula1>
          <xm:sqref>T7:T156</xm:sqref>
        </x14:dataValidation>
        <x14:dataValidation type="list" allowBlank="1" showInputMessage="1" showErrorMessage="1">
          <x14:formula1>
            <xm:f>Données!$B$5:$B$37</xm:f>
          </x14:formula1>
          <xm:sqref>A4:B4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="85" zoomScaleNormal="85" workbookViewId="0">
      <selection activeCell="L1" sqref="L1:O6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.7109375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Synthese!B7</f>
        <v>101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Synthese!C7</f>
        <v>27350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Synthese!A7</f>
        <v>1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32" t="s">
        <v>15</v>
      </c>
      <c r="K8" s="45" t="s">
        <v>16</v>
      </c>
      <c r="L8" s="32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Synthese!H7</f>
        <v>1</v>
      </c>
      <c r="B9" s="79">
        <f>Synthese!I7</f>
        <v>1</v>
      </c>
      <c r="C9" s="67">
        <f>(A9+B9)/2</f>
        <v>1</v>
      </c>
      <c r="D9" s="87">
        <f>Synthese!K7</f>
        <v>8</v>
      </c>
      <c r="E9" s="183" t="s">
        <v>52</v>
      </c>
      <c r="F9" s="183"/>
      <c r="G9" s="183"/>
      <c r="H9" s="193"/>
      <c r="I9" s="78">
        <f>Synthese!L7</f>
        <v>1</v>
      </c>
      <c r="J9" s="79">
        <f>Synthese!M7</f>
        <v>1</v>
      </c>
      <c r="K9" s="67">
        <f>AVERAGE(I9:J9)</f>
        <v>1</v>
      </c>
      <c r="L9" s="83">
        <f>Synthese!O7</f>
        <v>8</v>
      </c>
      <c r="M9" s="333">
        <f>Synthese!P7</f>
        <v>1</v>
      </c>
      <c r="N9" s="334"/>
      <c r="O9" s="335"/>
      <c r="Q9" s="74">
        <f>K9-10</f>
        <v>-9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Synthese!H8</f>
        <v>1</v>
      </c>
      <c r="B10" s="79">
        <f>Synthese!I8</f>
        <v>1</v>
      </c>
      <c r="C10" s="67">
        <f t="shared" ref="C10:C18" si="0">(A10+B10)/2</f>
        <v>1</v>
      </c>
      <c r="D10" s="87">
        <f>Synthese!K8</f>
        <v>8</v>
      </c>
      <c r="E10" s="358" t="s">
        <v>53</v>
      </c>
      <c r="F10" s="358"/>
      <c r="G10" s="358"/>
      <c r="H10" s="359"/>
      <c r="I10" s="78">
        <f>Synthese!L8</f>
        <v>1</v>
      </c>
      <c r="J10" s="79">
        <f>Synthese!M8</f>
        <v>1</v>
      </c>
      <c r="K10" s="67">
        <f t="shared" ref="K10:K18" si="1">AVERAGE(I10:J10)</f>
        <v>1</v>
      </c>
      <c r="L10" s="83">
        <f>Synthese!O8</f>
        <v>8</v>
      </c>
      <c r="M10" s="333">
        <f>Synthese!P8</f>
        <v>1</v>
      </c>
      <c r="N10" s="334"/>
      <c r="O10" s="335"/>
      <c r="Q10" s="74">
        <f t="shared" ref="Q10:R18" si="2">K10-10</f>
        <v>-9</v>
      </c>
      <c r="R10" s="75">
        <f t="shared" si="2"/>
        <v>-2</v>
      </c>
      <c r="S10" s="65"/>
    </row>
    <row r="11" spans="1:23" s="6" customFormat="1" ht="33.950000000000003" customHeight="1" x14ac:dyDescent="0.25">
      <c r="A11" s="79">
        <f>Synthese!H9</f>
        <v>1</v>
      </c>
      <c r="B11" s="79">
        <f>Synthese!I9</f>
        <v>1</v>
      </c>
      <c r="C11" s="67">
        <f t="shared" si="0"/>
        <v>1</v>
      </c>
      <c r="D11" s="87">
        <f>Synthese!K9</f>
        <v>8</v>
      </c>
      <c r="E11" s="182" t="s">
        <v>54</v>
      </c>
      <c r="F11" s="183"/>
      <c r="G11" s="183"/>
      <c r="H11" s="193"/>
      <c r="I11" s="78">
        <f>Synthese!L9</f>
        <v>1</v>
      </c>
      <c r="J11" s="79">
        <f>Synthese!M9</f>
        <v>1</v>
      </c>
      <c r="K11" s="67">
        <f t="shared" si="1"/>
        <v>1</v>
      </c>
      <c r="L11" s="83">
        <f>Synthese!O9</f>
        <v>8</v>
      </c>
      <c r="M11" s="333">
        <f>Synthese!P9</f>
        <v>1</v>
      </c>
      <c r="N11" s="334"/>
      <c r="O11" s="335"/>
      <c r="Q11" s="74">
        <f t="shared" si="2"/>
        <v>-9</v>
      </c>
      <c r="R11" s="75">
        <f t="shared" si="2"/>
        <v>-2</v>
      </c>
      <c r="S11" s="65"/>
    </row>
    <row r="12" spans="1:23" s="6" customFormat="1" ht="33.950000000000003" customHeight="1" x14ac:dyDescent="0.25">
      <c r="A12" s="79">
        <f>Synthese!H10</f>
        <v>1</v>
      </c>
      <c r="B12" s="79">
        <f>Synthese!I10</f>
        <v>1</v>
      </c>
      <c r="C12" s="67">
        <f t="shared" si="0"/>
        <v>1</v>
      </c>
      <c r="D12" s="87">
        <f>Synthese!K10</f>
        <v>8</v>
      </c>
      <c r="E12" s="182" t="s">
        <v>55</v>
      </c>
      <c r="F12" s="183"/>
      <c r="G12" s="183"/>
      <c r="H12" s="193"/>
      <c r="I12" s="78">
        <f>Synthese!L10</f>
        <v>1</v>
      </c>
      <c r="J12" s="79">
        <f>Synthese!M10</f>
        <v>1</v>
      </c>
      <c r="K12" s="67">
        <f t="shared" si="1"/>
        <v>1</v>
      </c>
      <c r="L12" s="83">
        <f>Synthese!O10</f>
        <v>8</v>
      </c>
      <c r="M12" s="333">
        <f>Synthese!P10</f>
        <v>1</v>
      </c>
      <c r="N12" s="334"/>
      <c r="O12" s="335"/>
      <c r="Q12" s="74">
        <f t="shared" si="2"/>
        <v>-9</v>
      </c>
      <c r="R12" s="75">
        <f t="shared" si="2"/>
        <v>-2</v>
      </c>
      <c r="S12" s="65"/>
    </row>
    <row r="13" spans="1:23" s="6" customFormat="1" ht="33.950000000000003" customHeight="1" x14ac:dyDescent="0.25">
      <c r="A13" s="79">
        <f>Synthese!H11</f>
        <v>1</v>
      </c>
      <c r="B13" s="79">
        <f>Synthese!I11</f>
        <v>1</v>
      </c>
      <c r="C13" s="67">
        <f t="shared" si="0"/>
        <v>1</v>
      </c>
      <c r="D13" s="87">
        <f>Synthese!K11</f>
        <v>8</v>
      </c>
      <c r="E13" s="182" t="s">
        <v>56</v>
      </c>
      <c r="F13" s="183"/>
      <c r="G13" s="183"/>
      <c r="H13" s="193"/>
      <c r="I13" s="78">
        <f>Synthese!L11</f>
        <v>1</v>
      </c>
      <c r="J13" s="79">
        <f>Synthese!M11</f>
        <v>1</v>
      </c>
      <c r="K13" s="67">
        <f t="shared" si="1"/>
        <v>1</v>
      </c>
      <c r="L13" s="83">
        <f>Synthese!O11</f>
        <v>8</v>
      </c>
      <c r="M13" s="333">
        <f>Synthese!P11</f>
        <v>1</v>
      </c>
      <c r="N13" s="334"/>
      <c r="O13" s="335"/>
      <c r="Q13" s="74">
        <f t="shared" si="2"/>
        <v>-9</v>
      </c>
      <c r="R13" s="75">
        <f t="shared" si="2"/>
        <v>-2</v>
      </c>
      <c r="S13" s="65"/>
    </row>
    <row r="14" spans="1:23" s="6" customFormat="1" ht="33.950000000000003" customHeight="1" x14ac:dyDescent="0.25">
      <c r="A14" s="79">
        <f>Synthese!H12</f>
        <v>1</v>
      </c>
      <c r="B14" s="79">
        <f>Synthese!I12</f>
        <v>1</v>
      </c>
      <c r="C14" s="67">
        <f t="shared" si="0"/>
        <v>1</v>
      </c>
      <c r="D14" s="87">
        <f>Synthese!K12</f>
        <v>8</v>
      </c>
      <c r="E14" s="182" t="s">
        <v>57</v>
      </c>
      <c r="F14" s="183"/>
      <c r="G14" s="183"/>
      <c r="H14" s="193"/>
      <c r="I14" s="78">
        <f>Synthese!L12</f>
        <v>1</v>
      </c>
      <c r="J14" s="79">
        <f>Synthese!M12</f>
        <v>1</v>
      </c>
      <c r="K14" s="67">
        <f t="shared" si="1"/>
        <v>1</v>
      </c>
      <c r="L14" s="83">
        <f>Synthese!O12</f>
        <v>8</v>
      </c>
      <c r="M14" s="333">
        <f>Synthese!P12</f>
        <v>1</v>
      </c>
      <c r="N14" s="334"/>
      <c r="O14" s="335"/>
      <c r="Q14" s="74">
        <f t="shared" si="2"/>
        <v>-9</v>
      </c>
      <c r="R14" s="75">
        <f t="shared" si="2"/>
        <v>-2</v>
      </c>
      <c r="S14" s="65"/>
    </row>
    <row r="15" spans="1:23" s="6" customFormat="1" ht="33.950000000000003" customHeight="1" x14ac:dyDescent="0.25">
      <c r="A15" s="79">
        <f>Synthese!H13</f>
        <v>1</v>
      </c>
      <c r="B15" s="79">
        <f>Synthese!I13</f>
        <v>1</v>
      </c>
      <c r="C15" s="67">
        <f t="shared" si="0"/>
        <v>1</v>
      </c>
      <c r="D15" s="87">
        <f>Synthese!K13</f>
        <v>8</v>
      </c>
      <c r="E15" s="182" t="s">
        <v>58</v>
      </c>
      <c r="F15" s="183"/>
      <c r="G15" s="183"/>
      <c r="H15" s="193"/>
      <c r="I15" s="78">
        <f>Synthese!L13</f>
        <v>1</v>
      </c>
      <c r="J15" s="79">
        <f>Synthese!M13</f>
        <v>1</v>
      </c>
      <c r="K15" s="67">
        <f t="shared" si="1"/>
        <v>1</v>
      </c>
      <c r="L15" s="83">
        <f>Synthese!O13</f>
        <v>8</v>
      </c>
      <c r="M15" s="333">
        <f>Synthese!P13</f>
        <v>1</v>
      </c>
      <c r="N15" s="334"/>
      <c r="O15" s="335"/>
      <c r="Q15" s="74">
        <f t="shared" si="2"/>
        <v>-9</v>
      </c>
      <c r="R15" s="75">
        <f t="shared" si="2"/>
        <v>-2</v>
      </c>
      <c r="S15" s="65"/>
    </row>
    <row r="16" spans="1:23" s="6" customFormat="1" ht="33.950000000000003" customHeight="1" x14ac:dyDescent="0.25">
      <c r="A16" s="79">
        <f>Synthese!H14</f>
        <v>1</v>
      </c>
      <c r="B16" s="79">
        <f>Synthese!I14</f>
        <v>1</v>
      </c>
      <c r="C16" s="67">
        <f t="shared" si="0"/>
        <v>1</v>
      </c>
      <c r="D16" s="87">
        <f>Synthese!K14</f>
        <v>8</v>
      </c>
      <c r="E16" s="182" t="s">
        <v>59</v>
      </c>
      <c r="F16" s="183"/>
      <c r="G16" s="183"/>
      <c r="H16" s="193"/>
      <c r="I16" s="78">
        <f>Synthese!L14</f>
        <v>1</v>
      </c>
      <c r="J16" s="79">
        <f>Synthese!M14</f>
        <v>1</v>
      </c>
      <c r="K16" s="67">
        <f t="shared" si="1"/>
        <v>1</v>
      </c>
      <c r="L16" s="83">
        <f>Synthese!O14</f>
        <v>8</v>
      </c>
      <c r="M16" s="333">
        <f>Synthese!P14</f>
        <v>1</v>
      </c>
      <c r="N16" s="334"/>
      <c r="O16" s="335"/>
      <c r="Q16" s="74">
        <f t="shared" si="2"/>
        <v>-9</v>
      </c>
      <c r="R16" s="75">
        <f t="shared" si="2"/>
        <v>-2</v>
      </c>
      <c r="S16" s="65"/>
    </row>
    <row r="17" spans="1:22" s="6" customFormat="1" ht="33.950000000000003" customHeight="1" x14ac:dyDescent="0.25">
      <c r="A17" s="79">
        <f>Synthese!H15</f>
        <v>1</v>
      </c>
      <c r="B17" s="79">
        <f>Synthese!I15</f>
        <v>1</v>
      </c>
      <c r="C17" s="67">
        <f t="shared" si="0"/>
        <v>1</v>
      </c>
      <c r="D17" s="87">
        <f>Synthese!K15</f>
        <v>8</v>
      </c>
      <c r="E17" s="182" t="s">
        <v>60</v>
      </c>
      <c r="F17" s="183"/>
      <c r="G17" s="183"/>
      <c r="H17" s="193"/>
      <c r="I17" s="78">
        <f>Synthese!L15</f>
        <v>1</v>
      </c>
      <c r="J17" s="79">
        <f>Synthese!M15</f>
        <v>1</v>
      </c>
      <c r="K17" s="68">
        <f t="shared" si="1"/>
        <v>1</v>
      </c>
      <c r="L17" s="83">
        <f>Synthese!O15</f>
        <v>8</v>
      </c>
      <c r="M17" s="333">
        <f>Synthese!P15</f>
        <v>1</v>
      </c>
      <c r="N17" s="334"/>
      <c r="O17" s="335"/>
      <c r="Q17" s="74">
        <f t="shared" si="2"/>
        <v>-9</v>
      </c>
      <c r="R17" s="75">
        <f t="shared" si="2"/>
        <v>-2</v>
      </c>
      <c r="S17" s="65"/>
    </row>
    <row r="18" spans="1:22" s="6" customFormat="1" ht="33.950000000000003" customHeight="1" thickBot="1" x14ac:dyDescent="0.3">
      <c r="A18" s="79">
        <f>Synthese!H16</f>
        <v>1</v>
      </c>
      <c r="B18" s="79">
        <f>Synthese!I16</f>
        <v>1</v>
      </c>
      <c r="C18" s="88">
        <f t="shared" si="0"/>
        <v>1</v>
      </c>
      <c r="D18" s="87">
        <f>Synthese!K16</f>
        <v>8</v>
      </c>
      <c r="E18" s="212" t="s">
        <v>61</v>
      </c>
      <c r="F18" s="331"/>
      <c r="G18" s="331"/>
      <c r="H18" s="332"/>
      <c r="I18" s="78">
        <f>Synthese!L16</f>
        <v>1</v>
      </c>
      <c r="J18" s="79">
        <f>Synthese!M16</f>
        <v>1</v>
      </c>
      <c r="K18" s="68">
        <f t="shared" si="1"/>
        <v>1</v>
      </c>
      <c r="L18" s="83">
        <f>Synthese!O16</f>
        <v>8</v>
      </c>
      <c r="M18" s="333">
        <f>Synthese!P16</f>
        <v>1</v>
      </c>
      <c r="N18" s="334"/>
      <c r="O18" s="335"/>
      <c r="Q18" s="74">
        <f t="shared" si="2"/>
        <v>-9</v>
      </c>
      <c r="R18" s="75">
        <f t="shared" si="2"/>
        <v>-2</v>
      </c>
      <c r="S18" s="65"/>
    </row>
    <row r="19" spans="1:22" s="6" customFormat="1" ht="33.950000000000003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Synthese!T7</f>
        <v>Non 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Synthese!S7</f>
        <v>Doit Faire ses Preuves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4:4" customFormat="1" x14ac:dyDescent="0.25">
      <c r="D33" s="19"/>
    </row>
    <row r="34" spans="4:4" customFormat="1" x14ac:dyDescent="0.25">
      <c r="D34" s="19"/>
    </row>
    <row r="35" spans="4:4" customFormat="1" x14ac:dyDescent="0.25"/>
    <row r="36" spans="4:4" customFormat="1" x14ac:dyDescent="0.25"/>
    <row r="37" spans="4:4" customFormat="1" x14ac:dyDescent="0.25"/>
    <row r="38" spans="4:4" customFormat="1" x14ac:dyDescent="0.25"/>
    <row r="39" spans="4:4" customFormat="1" x14ac:dyDescent="0.25"/>
    <row r="40" spans="4:4" customFormat="1" x14ac:dyDescent="0.25"/>
    <row r="41" spans="4:4" customFormat="1" x14ac:dyDescent="0.25"/>
    <row r="42" spans="4:4" customFormat="1" x14ac:dyDescent="0.25"/>
    <row r="43" spans="4:4" customFormat="1" x14ac:dyDescent="0.25"/>
    <row r="44" spans="4:4" customFormat="1" x14ac:dyDescent="0.25"/>
    <row r="45" spans="4:4" customFormat="1" x14ac:dyDescent="0.25"/>
    <row r="46" spans="4:4" customFormat="1" x14ac:dyDescent="0.25"/>
    <row r="47" spans="4:4" customFormat="1" x14ac:dyDescent="0.25"/>
    <row r="48" spans="4:4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9:J19 M9:O19" name="Plage2_1_3"/>
    <protectedRange sqref="A22 J9:J19 M9:O19" name="Plage1_2_3"/>
    <protectedRange sqref="F24:H24" name="Plage1_1_1_3_1"/>
  </protectedRanges>
  <mergeCells count="54">
    <mergeCell ref="T1:W1"/>
    <mergeCell ref="A2:K2"/>
    <mergeCell ref="A3:D6"/>
    <mergeCell ref="E3:G4"/>
    <mergeCell ref="H3:I4"/>
    <mergeCell ref="J3:K3"/>
    <mergeCell ref="J4:K4"/>
    <mergeCell ref="E5:G6"/>
    <mergeCell ref="A7:D7"/>
    <mergeCell ref="E7:H8"/>
    <mergeCell ref="I7:L7"/>
    <mergeCell ref="A1:K1"/>
    <mergeCell ref="L1:O6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E12:H12"/>
    <mergeCell ref="M12:O12"/>
    <mergeCell ref="E13:H13"/>
    <mergeCell ref="M13:O13"/>
    <mergeCell ref="E14:H14"/>
    <mergeCell ref="M14:O14"/>
    <mergeCell ref="E15:H15"/>
    <mergeCell ref="M15:O15"/>
    <mergeCell ref="E16:H16"/>
    <mergeCell ref="M16:O16"/>
    <mergeCell ref="E17:H17"/>
    <mergeCell ref="M17:O17"/>
    <mergeCell ref="E18:H18"/>
    <mergeCell ref="M18:O18"/>
    <mergeCell ref="A20:E21"/>
    <mergeCell ref="F20:I20"/>
    <mergeCell ref="J20:M20"/>
    <mergeCell ref="N20:O21"/>
    <mergeCell ref="F21:H21"/>
    <mergeCell ref="I21:I23"/>
    <mergeCell ref="A22:E23"/>
    <mergeCell ref="F22:F23"/>
    <mergeCell ref="A19:H19"/>
    <mergeCell ref="J19:O19"/>
    <mergeCell ref="I24:I25"/>
    <mergeCell ref="G22:G23"/>
    <mergeCell ref="H22:H23"/>
    <mergeCell ref="A24:E25"/>
    <mergeCell ref="F24:F25"/>
    <mergeCell ref="G24:G25"/>
    <mergeCell ref="H24:H25"/>
  </mergeCells>
  <pageMargins left="0" right="0" top="0.19685039370078741" bottom="0" header="0" footer="0.31496062992125984"/>
  <pageSetup paperSize="9" orientation="landscape" r:id="rId1"/>
  <ignoredErrors>
    <ignoredError sqref="A9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="85" zoomScaleNormal="85" workbookViewId="0">
      <selection activeCell="M21" sqref="M1:M1048576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Synthese!A17</f>
        <v>2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Synthese!C17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Synthese!B17</f>
        <v>102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3" t="s">
        <v>15</v>
      </c>
      <c r="K8" s="45" t="s">
        <v>16</v>
      </c>
      <c r="L8" s="123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Synthese!H17</f>
        <v>2</v>
      </c>
      <c r="B9" s="79">
        <f>Synthese!I17</f>
        <v>2</v>
      </c>
      <c r="C9" s="67">
        <f>(A9+B9)/2</f>
        <v>2</v>
      </c>
      <c r="D9" s="87">
        <f>Synthese!K7</f>
        <v>8</v>
      </c>
      <c r="E9" s="183" t="s">
        <v>52</v>
      </c>
      <c r="F9" s="183"/>
      <c r="G9" s="183"/>
      <c r="H9" s="193"/>
      <c r="I9" s="78">
        <f>Synthese!L17</f>
        <v>2</v>
      </c>
      <c r="J9" s="78">
        <f>Synthese!M17</f>
        <v>2</v>
      </c>
      <c r="K9" s="67">
        <f>AVERAGE(I9:J9)</f>
        <v>2</v>
      </c>
      <c r="L9" s="83">
        <f>Synthese!O17</f>
        <v>8</v>
      </c>
      <c r="M9" s="333">
        <f>Synthese!P17</f>
        <v>2</v>
      </c>
      <c r="N9" s="334"/>
      <c r="O9" s="335"/>
      <c r="Q9" s="74">
        <f>K9-10</f>
        <v>-8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Synthese!H18</f>
        <v>2</v>
      </c>
      <c r="B10" s="79">
        <f>Synthese!I18</f>
        <v>2</v>
      </c>
      <c r="C10" s="67">
        <f t="shared" ref="C10:C18" si="0">(A10+B10)/2</f>
        <v>2</v>
      </c>
      <c r="D10" s="87">
        <f>Synthese!K8</f>
        <v>8</v>
      </c>
      <c r="E10" s="358" t="s">
        <v>53</v>
      </c>
      <c r="F10" s="358"/>
      <c r="G10" s="358"/>
      <c r="H10" s="359"/>
      <c r="I10" s="78">
        <f>Synthese!L18</f>
        <v>2</v>
      </c>
      <c r="J10" s="78">
        <f>Synthese!M18</f>
        <v>2</v>
      </c>
      <c r="K10" s="67">
        <f t="shared" ref="K10:K18" si="1">AVERAGE(I10:J10)</f>
        <v>2</v>
      </c>
      <c r="L10" s="83">
        <f>Synthese!O18</f>
        <v>8</v>
      </c>
      <c r="M10" s="333">
        <f>Synthese!P18</f>
        <v>2</v>
      </c>
      <c r="N10" s="334"/>
      <c r="O10" s="335"/>
      <c r="Q10" s="74">
        <f t="shared" ref="Q10:R18" si="2">K10-10</f>
        <v>-8</v>
      </c>
      <c r="R10" s="75">
        <f t="shared" si="2"/>
        <v>-2</v>
      </c>
      <c r="S10" s="65"/>
    </row>
    <row r="11" spans="1:23" s="6" customFormat="1" ht="33.950000000000003" customHeight="1" x14ac:dyDescent="0.25">
      <c r="A11" s="79">
        <f>Synthese!H19</f>
        <v>2</v>
      </c>
      <c r="B11" s="79">
        <f>Synthese!I19</f>
        <v>2</v>
      </c>
      <c r="C11" s="67">
        <f t="shared" si="0"/>
        <v>2</v>
      </c>
      <c r="D11" s="87">
        <f>Synthese!K9</f>
        <v>8</v>
      </c>
      <c r="E11" s="182" t="s">
        <v>54</v>
      </c>
      <c r="F11" s="183"/>
      <c r="G11" s="183"/>
      <c r="H11" s="193"/>
      <c r="I11" s="78">
        <f>Synthese!L19</f>
        <v>2</v>
      </c>
      <c r="J11" s="78">
        <f>Synthese!M19</f>
        <v>2</v>
      </c>
      <c r="K11" s="67">
        <f t="shared" si="1"/>
        <v>2</v>
      </c>
      <c r="L11" s="83">
        <f>Synthese!O19</f>
        <v>8</v>
      </c>
      <c r="M11" s="333">
        <f>Synthese!P19</f>
        <v>2</v>
      </c>
      <c r="N11" s="334"/>
      <c r="O11" s="335"/>
      <c r="Q11" s="74">
        <f t="shared" si="2"/>
        <v>-8</v>
      </c>
      <c r="R11" s="75">
        <f t="shared" si="2"/>
        <v>-2</v>
      </c>
      <c r="S11" s="65"/>
    </row>
    <row r="12" spans="1:23" s="6" customFormat="1" ht="33.950000000000003" customHeight="1" x14ac:dyDescent="0.25">
      <c r="A12" s="79">
        <f>Synthese!H20</f>
        <v>2</v>
      </c>
      <c r="B12" s="79">
        <f>Synthese!I20</f>
        <v>2</v>
      </c>
      <c r="C12" s="67">
        <f t="shared" si="0"/>
        <v>2</v>
      </c>
      <c r="D12" s="87">
        <f>Synthese!K10</f>
        <v>8</v>
      </c>
      <c r="E12" s="182" t="s">
        <v>55</v>
      </c>
      <c r="F12" s="183"/>
      <c r="G12" s="183"/>
      <c r="H12" s="193"/>
      <c r="I12" s="78">
        <f>Synthese!L20</f>
        <v>2</v>
      </c>
      <c r="J12" s="78">
        <f>Synthese!M20</f>
        <v>2</v>
      </c>
      <c r="K12" s="67">
        <f t="shared" si="1"/>
        <v>2</v>
      </c>
      <c r="L12" s="83">
        <f>Synthese!O20</f>
        <v>8</v>
      </c>
      <c r="M12" s="333">
        <f>Synthese!P20</f>
        <v>2</v>
      </c>
      <c r="N12" s="334"/>
      <c r="O12" s="335"/>
      <c r="Q12" s="74">
        <f t="shared" si="2"/>
        <v>-8</v>
      </c>
      <c r="R12" s="75">
        <f t="shared" si="2"/>
        <v>-2</v>
      </c>
      <c r="S12" s="65"/>
    </row>
    <row r="13" spans="1:23" s="6" customFormat="1" ht="33.950000000000003" customHeight="1" x14ac:dyDescent="0.25">
      <c r="A13" s="79">
        <f>Synthese!H21</f>
        <v>2</v>
      </c>
      <c r="B13" s="79">
        <f>Synthese!I21</f>
        <v>2</v>
      </c>
      <c r="C13" s="67">
        <f t="shared" si="0"/>
        <v>2</v>
      </c>
      <c r="D13" s="87">
        <f>Synthese!K11</f>
        <v>8</v>
      </c>
      <c r="E13" s="182" t="s">
        <v>56</v>
      </c>
      <c r="F13" s="183"/>
      <c r="G13" s="183"/>
      <c r="H13" s="193"/>
      <c r="I13" s="78">
        <f>Synthese!L21</f>
        <v>2</v>
      </c>
      <c r="J13" s="78">
        <f>Synthese!M21</f>
        <v>2</v>
      </c>
      <c r="K13" s="67">
        <f t="shared" si="1"/>
        <v>2</v>
      </c>
      <c r="L13" s="83">
        <f>Synthese!O21</f>
        <v>8</v>
      </c>
      <c r="M13" s="333">
        <f>Synthese!P21</f>
        <v>2</v>
      </c>
      <c r="N13" s="334"/>
      <c r="O13" s="335"/>
      <c r="Q13" s="74">
        <f t="shared" si="2"/>
        <v>-8</v>
      </c>
      <c r="R13" s="75">
        <f t="shared" si="2"/>
        <v>-2</v>
      </c>
      <c r="S13" s="65"/>
    </row>
    <row r="14" spans="1:23" s="6" customFormat="1" ht="33.950000000000003" customHeight="1" x14ac:dyDescent="0.25">
      <c r="A14" s="79">
        <f>Synthese!H22</f>
        <v>2</v>
      </c>
      <c r="B14" s="79">
        <f>Synthese!I22</f>
        <v>2</v>
      </c>
      <c r="C14" s="67">
        <f t="shared" si="0"/>
        <v>2</v>
      </c>
      <c r="D14" s="87">
        <f>Synthese!K12</f>
        <v>8</v>
      </c>
      <c r="E14" s="182" t="s">
        <v>57</v>
      </c>
      <c r="F14" s="183"/>
      <c r="G14" s="183"/>
      <c r="H14" s="193"/>
      <c r="I14" s="78">
        <f>Synthese!L22</f>
        <v>2</v>
      </c>
      <c r="J14" s="78">
        <f>Synthese!M22</f>
        <v>2</v>
      </c>
      <c r="K14" s="67">
        <f t="shared" si="1"/>
        <v>2</v>
      </c>
      <c r="L14" s="83">
        <f>Synthese!O22</f>
        <v>8</v>
      </c>
      <c r="M14" s="333">
        <f>Synthese!P22</f>
        <v>2</v>
      </c>
      <c r="N14" s="334"/>
      <c r="O14" s="335"/>
      <c r="Q14" s="74">
        <f t="shared" si="2"/>
        <v>-8</v>
      </c>
      <c r="R14" s="75">
        <f t="shared" si="2"/>
        <v>-2</v>
      </c>
      <c r="S14" s="65"/>
    </row>
    <row r="15" spans="1:23" s="6" customFormat="1" ht="33.950000000000003" customHeight="1" x14ac:dyDescent="0.25">
      <c r="A15" s="79">
        <f>Synthese!H23</f>
        <v>2</v>
      </c>
      <c r="B15" s="79">
        <f>Synthese!I23</f>
        <v>2</v>
      </c>
      <c r="C15" s="67">
        <f t="shared" si="0"/>
        <v>2</v>
      </c>
      <c r="D15" s="87">
        <f>Synthese!K13</f>
        <v>8</v>
      </c>
      <c r="E15" s="182" t="s">
        <v>58</v>
      </c>
      <c r="F15" s="183"/>
      <c r="G15" s="183"/>
      <c r="H15" s="193"/>
      <c r="I15" s="78">
        <f>Synthese!L23</f>
        <v>2</v>
      </c>
      <c r="J15" s="78">
        <f>Synthese!M23</f>
        <v>2</v>
      </c>
      <c r="K15" s="67">
        <f t="shared" si="1"/>
        <v>2</v>
      </c>
      <c r="L15" s="83">
        <f>Synthese!O23</f>
        <v>8</v>
      </c>
      <c r="M15" s="333">
        <f>Synthese!P23</f>
        <v>2</v>
      </c>
      <c r="N15" s="334"/>
      <c r="O15" s="335"/>
      <c r="Q15" s="74">
        <f t="shared" si="2"/>
        <v>-8</v>
      </c>
      <c r="R15" s="75">
        <f t="shared" si="2"/>
        <v>-2</v>
      </c>
      <c r="S15" s="65"/>
    </row>
    <row r="16" spans="1:23" s="6" customFormat="1" ht="33.950000000000003" customHeight="1" x14ac:dyDescent="0.25">
      <c r="A16" s="79">
        <f>Synthese!H24</f>
        <v>2</v>
      </c>
      <c r="B16" s="79">
        <f>Synthese!I24</f>
        <v>2</v>
      </c>
      <c r="C16" s="67">
        <f t="shared" si="0"/>
        <v>2</v>
      </c>
      <c r="D16" s="87">
        <f>Synthese!K14</f>
        <v>8</v>
      </c>
      <c r="E16" s="182" t="s">
        <v>59</v>
      </c>
      <c r="F16" s="183"/>
      <c r="G16" s="183"/>
      <c r="H16" s="193"/>
      <c r="I16" s="78">
        <f>Synthese!L24</f>
        <v>2</v>
      </c>
      <c r="J16" s="78">
        <f>Synthese!M24</f>
        <v>2</v>
      </c>
      <c r="K16" s="67">
        <f t="shared" si="1"/>
        <v>2</v>
      </c>
      <c r="L16" s="83">
        <f>Synthese!O24</f>
        <v>8</v>
      </c>
      <c r="M16" s="333">
        <f>Synthese!P24</f>
        <v>2</v>
      </c>
      <c r="N16" s="334"/>
      <c r="O16" s="335"/>
      <c r="Q16" s="74">
        <f t="shared" si="2"/>
        <v>-8</v>
      </c>
      <c r="R16" s="75">
        <f t="shared" si="2"/>
        <v>-2</v>
      </c>
      <c r="S16" s="65"/>
    </row>
    <row r="17" spans="1:22" s="6" customFormat="1" ht="33.950000000000003" customHeight="1" x14ac:dyDescent="0.25">
      <c r="A17" s="79">
        <f>Synthese!H25</f>
        <v>2</v>
      </c>
      <c r="B17" s="79">
        <f>Synthese!I25</f>
        <v>2</v>
      </c>
      <c r="C17" s="67">
        <f t="shared" si="0"/>
        <v>2</v>
      </c>
      <c r="D17" s="87">
        <f>Synthese!K15</f>
        <v>8</v>
      </c>
      <c r="E17" s="182" t="s">
        <v>60</v>
      </c>
      <c r="F17" s="183"/>
      <c r="G17" s="183"/>
      <c r="H17" s="193"/>
      <c r="I17" s="78">
        <f>Synthese!L25</f>
        <v>2</v>
      </c>
      <c r="J17" s="78">
        <f>Synthese!M25</f>
        <v>2</v>
      </c>
      <c r="K17" s="68">
        <f t="shared" si="1"/>
        <v>2</v>
      </c>
      <c r="L17" s="83">
        <f>Synthese!O25</f>
        <v>8</v>
      </c>
      <c r="M17" s="333">
        <f>Synthese!P25</f>
        <v>2</v>
      </c>
      <c r="N17" s="334"/>
      <c r="O17" s="335"/>
      <c r="Q17" s="74">
        <f t="shared" si="2"/>
        <v>-8</v>
      </c>
      <c r="R17" s="75">
        <f t="shared" si="2"/>
        <v>-2</v>
      </c>
      <c r="S17" s="65"/>
    </row>
    <row r="18" spans="1:22" s="6" customFormat="1" ht="33.950000000000003" customHeight="1" thickBot="1" x14ac:dyDescent="0.3">
      <c r="A18" s="79">
        <f>Synthese!H26</f>
        <v>2</v>
      </c>
      <c r="B18" s="79">
        <f>Synthese!I26</f>
        <v>2</v>
      </c>
      <c r="C18" s="88">
        <f t="shared" si="0"/>
        <v>2</v>
      </c>
      <c r="D18" s="87">
        <f>Synthese!K16</f>
        <v>8</v>
      </c>
      <c r="E18" s="212" t="s">
        <v>61</v>
      </c>
      <c r="F18" s="331"/>
      <c r="G18" s="331"/>
      <c r="H18" s="332"/>
      <c r="I18" s="78">
        <f>Synthese!L26</f>
        <v>2</v>
      </c>
      <c r="J18" s="78">
        <f>Synthese!M26</f>
        <v>2</v>
      </c>
      <c r="K18" s="68">
        <f t="shared" si="1"/>
        <v>2</v>
      </c>
      <c r="L18" s="83">
        <f>Synthese!O26</f>
        <v>8</v>
      </c>
      <c r="M18" s="333">
        <f>Synthese!P26</f>
        <v>2</v>
      </c>
      <c r="N18" s="334"/>
      <c r="O18" s="335"/>
      <c r="Q18" s="74">
        <f t="shared" si="2"/>
        <v>-8</v>
      </c>
      <c r="R18" s="75">
        <f t="shared" si="2"/>
        <v>-2</v>
      </c>
      <c r="S18" s="65"/>
    </row>
    <row r="19" spans="1:22" s="6" customFormat="1" ht="33.950000000000003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Synthese!T17</f>
        <v>Non 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Synthese!S17</f>
        <v>Très 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260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4:4" customFormat="1" x14ac:dyDescent="0.25">
      <c r="D33" s="19"/>
    </row>
    <row r="34" spans="4:4" customFormat="1" x14ac:dyDescent="0.25">
      <c r="D34" s="19"/>
    </row>
    <row r="35" spans="4:4" customFormat="1" x14ac:dyDescent="0.25"/>
    <row r="36" spans="4:4" customFormat="1" x14ac:dyDescent="0.25"/>
    <row r="37" spans="4:4" customFormat="1" x14ac:dyDescent="0.25"/>
    <row r="38" spans="4:4" customFormat="1" x14ac:dyDescent="0.25"/>
    <row r="39" spans="4:4" customFormat="1" x14ac:dyDescent="0.25"/>
    <row r="40" spans="4:4" customFormat="1" x14ac:dyDescent="0.25"/>
    <row r="41" spans="4:4" customFormat="1" x14ac:dyDescent="0.25"/>
    <row r="42" spans="4:4" customFormat="1" x14ac:dyDescent="0.25"/>
    <row r="43" spans="4:4" customFormat="1" x14ac:dyDescent="0.25"/>
    <row r="44" spans="4:4" customFormat="1" x14ac:dyDescent="0.25"/>
    <row r="45" spans="4:4" customFormat="1" x14ac:dyDescent="0.25"/>
    <row r="46" spans="4:4" customFormat="1" x14ac:dyDescent="0.25"/>
    <row r="47" spans="4:4" customFormat="1" x14ac:dyDescent="0.25"/>
    <row r="48" spans="4:4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.19685039370078741" bottom="0" header="0" footer="0"/>
  <pageSetup paperSize="9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Normal="100" workbookViewId="0">
      <selection activeCell="O22" sqref="O1:O1048576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Synthese!A27</f>
        <v>3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Synthese!C27</f>
        <v>27350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Synthese!B27</f>
        <v>103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3" t="s">
        <v>15</v>
      </c>
      <c r="K8" s="45" t="s">
        <v>16</v>
      </c>
      <c r="L8" s="123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Synthese!H27</f>
        <v>3</v>
      </c>
      <c r="B9" s="79">
        <f>Synthese!I27</f>
        <v>3</v>
      </c>
      <c r="C9" s="128">
        <f>Synthese!J27</f>
        <v>3</v>
      </c>
      <c r="D9" s="128">
        <f>Synthese!K27</f>
        <v>8</v>
      </c>
      <c r="E9" s="183" t="s">
        <v>52</v>
      </c>
      <c r="F9" s="183"/>
      <c r="G9" s="183"/>
      <c r="H9" s="193"/>
      <c r="I9" s="78">
        <f>Synthese!L27</f>
        <v>3</v>
      </c>
      <c r="J9" s="78">
        <f>Synthese!M27</f>
        <v>3</v>
      </c>
      <c r="K9" s="129">
        <f>Synthese!N27</f>
        <v>3</v>
      </c>
      <c r="L9" s="129">
        <f>Synthese!O27</f>
        <v>8</v>
      </c>
      <c r="M9" s="333">
        <f>Synthese!P27</f>
        <v>3</v>
      </c>
      <c r="N9" s="334"/>
      <c r="O9" s="335"/>
      <c r="Q9" s="74">
        <f>K9-10</f>
        <v>-7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Synthese!H28</f>
        <v>3</v>
      </c>
      <c r="B10" s="79">
        <f>Synthese!I28</f>
        <v>3</v>
      </c>
      <c r="C10" s="128">
        <f>Synthese!J28</f>
        <v>3</v>
      </c>
      <c r="D10" s="128">
        <f>Synthese!K28</f>
        <v>8</v>
      </c>
      <c r="E10" s="358" t="s">
        <v>53</v>
      </c>
      <c r="F10" s="358"/>
      <c r="G10" s="358"/>
      <c r="H10" s="359"/>
      <c r="I10" s="78">
        <f>Synthese!L28</f>
        <v>3</v>
      </c>
      <c r="J10" s="78">
        <f>Synthese!M28</f>
        <v>3</v>
      </c>
      <c r="K10" s="129">
        <f>Synthese!N28</f>
        <v>3</v>
      </c>
      <c r="L10" s="129">
        <f>Synthese!O28</f>
        <v>8</v>
      </c>
      <c r="M10" s="333">
        <f>Synthese!P28</f>
        <v>3</v>
      </c>
      <c r="N10" s="334"/>
      <c r="O10" s="335"/>
      <c r="Q10" s="74">
        <f t="shared" ref="Q10:R18" si="0">K10-10</f>
        <v>-7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Synthese!H29</f>
        <v>3</v>
      </c>
      <c r="B11" s="79">
        <f>Synthese!I29</f>
        <v>3</v>
      </c>
      <c r="C11" s="128">
        <f>Synthese!J29</f>
        <v>3</v>
      </c>
      <c r="D11" s="128">
        <f>Synthese!K29</f>
        <v>8</v>
      </c>
      <c r="E11" s="182" t="s">
        <v>54</v>
      </c>
      <c r="F11" s="183"/>
      <c r="G11" s="183"/>
      <c r="H11" s="193"/>
      <c r="I11" s="78">
        <f>Synthese!L29</f>
        <v>3</v>
      </c>
      <c r="J11" s="78">
        <f>Synthese!M29</f>
        <v>3</v>
      </c>
      <c r="K11" s="129">
        <f>Synthese!N29</f>
        <v>3</v>
      </c>
      <c r="L11" s="129">
        <f>Synthese!O29</f>
        <v>8</v>
      </c>
      <c r="M11" s="333">
        <f>Synthese!P29</f>
        <v>3</v>
      </c>
      <c r="N11" s="334"/>
      <c r="O11" s="335"/>
      <c r="Q11" s="74">
        <f t="shared" si="0"/>
        <v>-7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Synthese!H30</f>
        <v>3</v>
      </c>
      <c r="B12" s="79">
        <f>Synthese!I30</f>
        <v>3</v>
      </c>
      <c r="C12" s="128">
        <f>Synthese!J30</f>
        <v>3</v>
      </c>
      <c r="D12" s="128">
        <f>Synthese!K30</f>
        <v>8</v>
      </c>
      <c r="E12" s="182" t="s">
        <v>55</v>
      </c>
      <c r="F12" s="183"/>
      <c r="G12" s="183"/>
      <c r="H12" s="193"/>
      <c r="I12" s="78">
        <f>Synthese!L30</f>
        <v>3</v>
      </c>
      <c r="J12" s="78">
        <f>Synthese!M30</f>
        <v>3</v>
      </c>
      <c r="K12" s="129">
        <f>Synthese!N30</f>
        <v>3</v>
      </c>
      <c r="L12" s="129">
        <f>Synthese!O30</f>
        <v>8</v>
      </c>
      <c r="M12" s="333">
        <f>Synthese!P30</f>
        <v>3</v>
      </c>
      <c r="N12" s="334"/>
      <c r="O12" s="335"/>
      <c r="Q12" s="74">
        <f t="shared" si="0"/>
        <v>-7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Synthese!H31</f>
        <v>3</v>
      </c>
      <c r="B13" s="79">
        <f>Synthese!I31</f>
        <v>3</v>
      </c>
      <c r="C13" s="128">
        <f>Synthese!J31</f>
        <v>3</v>
      </c>
      <c r="D13" s="128">
        <f>Synthese!K31</f>
        <v>8</v>
      </c>
      <c r="E13" s="182" t="s">
        <v>56</v>
      </c>
      <c r="F13" s="183"/>
      <c r="G13" s="183"/>
      <c r="H13" s="193"/>
      <c r="I13" s="78">
        <f>Synthese!L31</f>
        <v>3</v>
      </c>
      <c r="J13" s="78">
        <f>Synthese!M31</f>
        <v>3</v>
      </c>
      <c r="K13" s="129">
        <f>Synthese!N31</f>
        <v>3</v>
      </c>
      <c r="L13" s="129">
        <f>Synthese!O31</f>
        <v>8</v>
      </c>
      <c r="M13" s="333">
        <f>Synthese!P31</f>
        <v>3</v>
      </c>
      <c r="N13" s="334"/>
      <c r="O13" s="335"/>
      <c r="Q13" s="74">
        <f t="shared" si="0"/>
        <v>-7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Synthese!H32</f>
        <v>3</v>
      </c>
      <c r="B14" s="79">
        <f>Synthese!I32</f>
        <v>3</v>
      </c>
      <c r="C14" s="128">
        <f>Synthese!J32</f>
        <v>3</v>
      </c>
      <c r="D14" s="128">
        <f>Synthese!K32</f>
        <v>8</v>
      </c>
      <c r="E14" s="182" t="s">
        <v>57</v>
      </c>
      <c r="F14" s="183"/>
      <c r="G14" s="183"/>
      <c r="H14" s="193"/>
      <c r="I14" s="78">
        <f>Synthese!L32</f>
        <v>3</v>
      </c>
      <c r="J14" s="78">
        <f>Synthese!M32</f>
        <v>3</v>
      </c>
      <c r="K14" s="129">
        <f>Synthese!N32</f>
        <v>3</v>
      </c>
      <c r="L14" s="129">
        <f>Synthese!O32</f>
        <v>8</v>
      </c>
      <c r="M14" s="333">
        <f>Synthese!P32</f>
        <v>3</v>
      </c>
      <c r="N14" s="334"/>
      <c r="O14" s="335"/>
      <c r="Q14" s="74">
        <f t="shared" si="0"/>
        <v>-7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Synthese!H33</f>
        <v>3</v>
      </c>
      <c r="B15" s="79">
        <f>Synthese!I33</f>
        <v>3</v>
      </c>
      <c r="C15" s="128">
        <f>Synthese!J33</f>
        <v>3</v>
      </c>
      <c r="D15" s="128">
        <f>Synthese!K33</f>
        <v>8</v>
      </c>
      <c r="E15" s="182" t="s">
        <v>58</v>
      </c>
      <c r="F15" s="183"/>
      <c r="G15" s="183"/>
      <c r="H15" s="193"/>
      <c r="I15" s="78">
        <f>Synthese!L33</f>
        <v>3</v>
      </c>
      <c r="J15" s="78">
        <f>Synthese!M33</f>
        <v>3</v>
      </c>
      <c r="K15" s="129">
        <f>Synthese!N33</f>
        <v>3</v>
      </c>
      <c r="L15" s="129">
        <f>Synthese!O33</f>
        <v>8</v>
      </c>
      <c r="M15" s="333">
        <f>Synthese!P33</f>
        <v>3</v>
      </c>
      <c r="N15" s="334"/>
      <c r="O15" s="335"/>
      <c r="Q15" s="74">
        <f t="shared" si="0"/>
        <v>-7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Synthese!H34</f>
        <v>3</v>
      </c>
      <c r="B16" s="79">
        <f>Synthese!I34</f>
        <v>3</v>
      </c>
      <c r="C16" s="128">
        <f>Synthese!J34</f>
        <v>3</v>
      </c>
      <c r="D16" s="128">
        <f>Synthese!K34</f>
        <v>8</v>
      </c>
      <c r="E16" s="182" t="s">
        <v>59</v>
      </c>
      <c r="F16" s="183"/>
      <c r="G16" s="183"/>
      <c r="H16" s="193"/>
      <c r="I16" s="78">
        <f>Synthese!L34</f>
        <v>3</v>
      </c>
      <c r="J16" s="78">
        <f>Synthese!M34</f>
        <v>3</v>
      </c>
      <c r="K16" s="129">
        <f>Synthese!N34</f>
        <v>3</v>
      </c>
      <c r="L16" s="129">
        <f>Synthese!O34</f>
        <v>8</v>
      </c>
      <c r="M16" s="333">
        <f>Synthese!P34</f>
        <v>3</v>
      </c>
      <c r="N16" s="334"/>
      <c r="O16" s="335"/>
      <c r="Q16" s="74">
        <f t="shared" si="0"/>
        <v>-7</v>
      </c>
      <c r="R16" s="75">
        <f t="shared" si="0"/>
        <v>-2</v>
      </c>
      <c r="S16" s="65"/>
    </row>
    <row r="17" spans="1:22" s="6" customFormat="1" ht="33.950000000000003" customHeight="1" x14ac:dyDescent="0.25">
      <c r="A17" s="79">
        <f>Synthese!H35</f>
        <v>3</v>
      </c>
      <c r="B17" s="79">
        <f>Synthese!I35</f>
        <v>3</v>
      </c>
      <c r="C17" s="128">
        <f>Synthese!J35</f>
        <v>3</v>
      </c>
      <c r="D17" s="128">
        <f>Synthese!K35</f>
        <v>8</v>
      </c>
      <c r="E17" s="182" t="s">
        <v>60</v>
      </c>
      <c r="F17" s="183"/>
      <c r="G17" s="183"/>
      <c r="H17" s="193"/>
      <c r="I17" s="78">
        <f>Synthese!L35</f>
        <v>3</v>
      </c>
      <c r="J17" s="78">
        <f>Synthese!M35</f>
        <v>3</v>
      </c>
      <c r="K17" s="129">
        <f>Synthese!N35</f>
        <v>3</v>
      </c>
      <c r="L17" s="129">
        <f>Synthese!O35</f>
        <v>8</v>
      </c>
      <c r="M17" s="333">
        <f>Synthese!P35</f>
        <v>3</v>
      </c>
      <c r="N17" s="334"/>
      <c r="O17" s="335"/>
      <c r="Q17" s="74">
        <f t="shared" si="0"/>
        <v>-7</v>
      </c>
      <c r="R17" s="75">
        <f t="shared" si="0"/>
        <v>-2</v>
      </c>
      <c r="S17" s="65"/>
    </row>
    <row r="18" spans="1:22" s="6" customFormat="1" ht="33.950000000000003" customHeight="1" thickBot="1" x14ac:dyDescent="0.3">
      <c r="A18" s="79">
        <f>Synthese!H36</f>
        <v>3</v>
      </c>
      <c r="B18" s="79">
        <f>Synthese!I36</f>
        <v>3</v>
      </c>
      <c r="C18" s="128">
        <f>Synthese!J36</f>
        <v>3</v>
      </c>
      <c r="D18" s="128">
        <f>Synthese!K36</f>
        <v>8</v>
      </c>
      <c r="E18" s="212" t="s">
        <v>61</v>
      </c>
      <c r="F18" s="331"/>
      <c r="G18" s="331"/>
      <c r="H18" s="332"/>
      <c r="I18" s="78">
        <f>Synthese!L36</f>
        <v>3</v>
      </c>
      <c r="J18" s="78">
        <f>Synthese!M36</f>
        <v>3</v>
      </c>
      <c r="K18" s="129">
        <f>Synthese!N36</f>
        <v>3</v>
      </c>
      <c r="L18" s="129">
        <f>Synthese!O36</f>
        <v>8</v>
      </c>
      <c r="M18" s="333">
        <f>Synthese!P36</f>
        <v>3</v>
      </c>
      <c r="N18" s="334"/>
      <c r="O18" s="335"/>
      <c r="Q18" s="74">
        <f t="shared" si="0"/>
        <v>-7</v>
      </c>
      <c r="R18" s="75">
        <f t="shared" si="0"/>
        <v>-2</v>
      </c>
      <c r="S18" s="65"/>
    </row>
    <row r="19" spans="1:22" s="6" customFormat="1" ht="33.950000000000003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Synthese!T27</f>
        <v>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Synthese!S27</f>
        <v>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4:4" customFormat="1" x14ac:dyDescent="0.25">
      <c r="D33" s="19"/>
    </row>
    <row r="34" spans="4:4" customFormat="1" x14ac:dyDescent="0.25">
      <c r="D34" s="19"/>
    </row>
    <row r="35" spans="4:4" customFormat="1" x14ac:dyDescent="0.25"/>
    <row r="36" spans="4:4" customFormat="1" x14ac:dyDescent="0.25"/>
    <row r="37" spans="4:4" customFormat="1" x14ac:dyDescent="0.25"/>
    <row r="38" spans="4:4" customFormat="1" x14ac:dyDescent="0.25"/>
    <row r="39" spans="4:4" customFormat="1" x14ac:dyDescent="0.25"/>
    <row r="40" spans="4:4" customFormat="1" x14ac:dyDescent="0.25"/>
    <row r="41" spans="4:4" customFormat="1" x14ac:dyDescent="0.25"/>
    <row r="42" spans="4:4" customFormat="1" x14ac:dyDescent="0.25"/>
    <row r="43" spans="4:4" customFormat="1" x14ac:dyDescent="0.25"/>
    <row r="44" spans="4:4" customFormat="1" x14ac:dyDescent="0.25"/>
    <row r="45" spans="4:4" customFormat="1" x14ac:dyDescent="0.25"/>
    <row r="46" spans="4:4" customFormat="1" x14ac:dyDescent="0.25"/>
    <row r="47" spans="4:4" customFormat="1" x14ac:dyDescent="0.25"/>
    <row r="48" spans="4:4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.19685039370078741" bottom="0" header="0" footer="0"/>
  <pageSetup paperSize="9"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Normal="100" workbookViewId="0">
      <selection activeCell="J5" sqref="J5:K5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Synthese!A37</f>
        <v>4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Synthese!C37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Synthese!B37</f>
        <v>104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3" t="s">
        <v>15</v>
      </c>
      <c r="K8" s="45" t="s">
        <v>16</v>
      </c>
      <c r="L8" s="123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Synthese!H37</f>
        <v>4</v>
      </c>
      <c r="B9" s="79">
        <f>Synthese!I37</f>
        <v>4</v>
      </c>
      <c r="C9" s="128">
        <f>Synthese!J37</f>
        <v>4</v>
      </c>
      <c r="D9" s="128">
        <f>Synthese!K37</f>
        <v>8</v>
      </c>
      <c r="E9" s="183" t="s">
        <v>52</v>
      </c>
      <c r="F9" s="183"/>
      <c r="G9" s="183"/>
      <c r="H9" s="193"/>
      <c r="I9" s="78">
        <f>Synthese!L37</f>
        <v>4</v>
      </c>
      <c r="J9" s="78">
        <f>Synthese!M37</f>
        <v>4</v>
      </c>
      <c r="K9" s="129">
        <f>Synthese!N37</f>
        <v>4</v>
      </c>
      <c r="L9" s="129">
        <f>Synthese!O37</f>
        <v>8</v>
      </c>
      <c r="M9" s="333">
        <f>Synthese!P37</f>
        <v>4</v>
      </c>
      <c r="N9" s="334"/>
      <c r="O9" s="335"/>
      <c r="Q9" s="74">
        <f>K9-10</f>
        <v>-6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Synthese!H38</f>
        <v>4</v>
      </c>
      <c r="B10" s="79">
        <f>Synthese!I38</f>
        <v>4</v>
      </c>
      <c r="C10" s="128">
        <f>Synthese!J38</f>
        <v>4</v>
      </c>
      <c r="D10" s="128">
        <f>Synthese!K38</f>
        <v>8</v>
      </c>
      <c r="E10" s="358" t="s">
        <v>53</v>
      </c>
      <c r="F10" s="358"/>
      <c r="G10" s="358"/>
      <c r="H10" s="359"/>
      <c r="I10" s="78">
        <f>Synthese!L38</f>
        <v>4</v>
      </c>
      <c r="J10" s="78">
        <f>Synthese!M38</f>
        <v>4</v>
      </c>
      <c r="K10" s="129">
        <f>Synthese!N38</f>
        <v>4</v>
      </c>
      <c r="L10" s="129">
        <f>Synthese!O38</f>
        <v>8</v>
      </c>
      <c r="M10" s="333">
        <f>Synthese!P38</f>
        <v>4</v>
      </c>
      <c r="N10" s="334"/>
      <c r="O10" s="335"/>
      <c r="Q10" s="74">
        <f t="shared" ref="Q10:R18" si="0">K10-10</f>
        <v>-6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Synthese!H39</f>
        <v>4</v>
      </c>
      <c r="B11" s="79">
        <f>Synthese!I39</f>
        <v>4</v>
      </c>
      <c r="C11" s="128">
        <f>Synthese!J39</f>
        <v>4</v>
      </c>
      <c r="D11" s="128">
        <f>Synthese!K39</f>
        <v>8</v>
      </c>
      <c r="E11" s="182" t="s">
        <v>54</v>
      </c>
      <c r="F11" s="183"/>
      <c r="G11" s="183"/>
      <c r="H11" s="193"/>
      <c r="I11" s="78">
        <f>Synthese!L39</f>
        <v>4</v>
      </c>
      <c r="J11" s="78">
        <f>Synthese!M39</f>
        <v>4</v>
      </c>
      <c r="K11" s="129">
        <f>Synthese!N39</f>
        <v>4</v>
      </c>
      <c r="L11" s="129">
        <f>Synthese!O39</f>
        <v>8</v>
      </c>
      <c r="M11" s="333">
        <f>Synthese!P39</f>
        <v>4</v>
      </c>
      <c r="N11" s="334"/>
      <c r="O11" s="335"/>
      <c r="Q11" s="74">
        <f t="shared" si="0"/>
        <v>-6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Synthese!H40</f>
        <v>4</v>
      </c>
      <c r="B12" s="79">
        <f>Synthese!I40</f>
        <v>4</v>
      </c>
      <c r="C12" s="128">
        <f>Synthese!J40</f>
        <v>4</v>
      </c>
      <c r="D12" s="128">
        <f>Synthese!K40</f>
        <v>8</v>
      </c>
      <c r="E12" s="182" t="s">
        <v>55</v>
      </c>
      <c r="F12" s="183"/>
      <c r="G12" s="183"/>
      <c r="H12" s="193"/>
      <c r="I12" s="78">
        <f>Synthese!L40</f>
        <v>4</v>
      </c>
      <c r="J12" s="78">
        <f>Synthese!M40</f>
        <v>4</v>
      </c>
      <c r="K12" s="129">
        <f>Synthese!N40</f>
        <v>4</v>
      </c>
      <c r="L12" s="129">
        <f>Synthese!O40</f>
        <v>8</v>
      </c>
      <c r="M12" s="333">
        <f>Synthese!P40</f>
        <v>4</v>
      </c>
      <c r="N12" s="334"/>
      <c r="O12" s="335"/>
      <c r="Q12" s="74">
        <f t="shared" si="0"/>
        <v>-6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Synthese!H41</f>
        <v>4</v>
      </c>
      <c r="B13" s="79">
        <f>Synthese!I41</f>
        <v>4</v>
      </c>
      <c r="C13" s="128">
        <f>Synthese!J41</f>
        <v>4</v>
      </c>
      <c r="D13" s="128">
        <f>Synthese!K41</f>
        <v>8</v>
      </c>
      <c r="E13" s="182" t="s">
        <v>56</v>
      </c>
      <c r="F13" s="183"/>
      <c r="G13" s="183"/>
      <c r="H13" s="193"/>
      <c r="I13" s="78">
        <f>Synthese!L41</f>
        <v>4</v>
      </c>
      <c r="J13" s="78">
        <f>Synthese!M41</f>
        <v>4</v>
      </c>
      <c r="K13" s="129">
        <f>Synthese!N41</f>
        <v>4</v>
      </c>
      <c r="L13" s="129">
        <f>Synthese!O41</f>
        <v>8</v>
      </c>
      <c r="M13" s="333">
        <f>Synthese!P41</f>
        <v>4</v>
      </c>
      <c r="N13" s="334"/>
      <c r="O13" s="335"/>
      <c r="Q13" s="74">
        <f t="shared" si="0"/>
        <v>-6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Synthese!H42</f>
        <v>4</v>
      </c>
      <c r="B14" s="79">
        <f>Synthese!I42</f>
        <v>4</v>
      </c>
      <c r="C14" s="128">
        <f>Synthese!J42</f>
        <v>4</v>
      </c>
      <c r="D14" s="128">
        <f>Synthese!K42</f>
        <v>8</v>
      </c>
      <c r="E14" s="182" t="s">
        <v>57</v>
      </c>
      <c r="F14" s="183"/>
      <c r="G14" s="183"/>
      <c r="H14" s="193"/>
      <c r="I14" s="78">
        <f>Synthese!L42</f>
        <v>4</v>
      </c>
      <c r="J14" s="78">
        <f>Synthese!M42</f>
        <v>4</v>
      </c>
      <c r="K14" s="129">
        <f>Synthese!N42</f>
        <v>4</v>
      </c>
      <c r="L14" s="129">
        <f>Synthese!O42</f>
        <v>8</v>
      </c>
      <c r="M14" s="333">
        <f>Synthese!P42</f>
        <v>4</v>
      </c>
      <c r="N14" s="334"/>
      <c r="O14" s="335"/>
      <c r="Q14" s="74">
        <f t="shared" si="0"/>
        <v>-6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Synthese!H43</f>
        <v>4</v>
      </c>
      <c r="B15" s="79">
        <f>Synthese!I43</f>
        <v>4</v>
      </c>
      <c r="C15" s="128">
        <f>Synthese!J43</f>
        <v>4</v>
      </c>
      <c r="D15" s="128">
        <f>Synthese!K43</f>
        <v>8</v>
      </c>
      <c r="E15" s="182" t="s">
        <v>58</v>
      </c>
      <c r="F15" s="183"/>
      <c r="G15" s="183"/>
      <c r="H15" s="193"/>
      <c r="I15" s="78">
        <f>Synthese!L43</f>
        <v>4</v>
      </c>
      <c r="J15" s="78">
        <f>Synthese!M43</f>
        <v>4</v>
      </c>
      <c r="K15" s="129">
        <f>Synthese!N43</f>
        <v>4</v>
      </c>
      <c r="L15" s="129">
        <f>Synthese!O43</f>
        <v>8</v>
      </c>
      <c r="M15" s="333">
        <f>Synthese!P43</f>
        <v>4</v>
      </c>
      <c r="N15" s="334"/>
      <c r="O15" s="335"/>
      <c r="Q15" s="74">
        <f t="shared" si="0"/>
        <v>-6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Synthese!H44</f>
        <v>4</v>
      </c>
      <c r="B16" s="79">
        <f>Synthese!I44</f>
        <v>4</v>
      </c>
      <c r="C16" s="128">
        <f>Synthese!J44</f>
        <v>4</v>
      </c>
      <c r="D16" s="128">
        <f>Synthese!K44</f>
        <v>8</v>
      </c>
      <c r="E16" s="182" t="s">
        <v>59</v>
      </c>
      <c r="F16" s="183"/>
      <c r="G16" s="183"/>
      <c r="H16" s="193"/>
      <c r="I16" s="78">
        <f>Synthese!L44</f>
        <v>4</v>
      </c>
      <c r="J16" s="78">
        <f>Synthese!M44</f>
        <v>4</v>
      </c>
      <c r="K16" s="129">
        <f>Synthese!N44</f>
        <v>4</v>
      </c>
      <c r="L16" s="129">
        <f>Synthese!O44</f>
        <v>8</v>
      </c>
      <c r="M16" s="333">
        <f>Synthese!P44</f>
        <v>4</v>
      </c>
      <c r="N16" s="334"/>
      <c r="O16" s="335"/>
      <c r="Q16" s="74">
        <f t="shared" si="0"/>
        <v>-6</v>
      </c>
      <c r="R16" s="75">
        <f t="shared" si="0"/>
        <v>-2</v>
      </c>
      <c r="S16" s="65"/>
    </row>
    <row r="17" spans="1:22" s="6" customFormat="1" ht="33.950000000000003" customHeight="1" x14ac:dyDescent="0.25">
      <c r="A17" s="79">
        <f>Synthese!H45</f>
        <v>4</v>
      </c>
      <c r="B17" s="79">
        <f>Synthese!I45</f>
        <v>4</v>
      </c>
      <c r="C17" s="128">
        <f>Synthese!J45</f>
        <v>4</v>
      </c>
      <c r="D17" s="128">
        <f>Synthese!K45</f>
        <v>8</v>
      </c>
      <c r="E17" s="182" t="s">
        <v>60</v>
      </c>
      <c r="F17" s="183"/>
      <c r="G17" s="183"/>
      <c r="H17" s="193"/>
      <c r="I17" s="78">
        <f>Synthese!L45</f>
        <v>4</v>
      </c>
      <c r="J17" s="78">
        <f>Synthese!M45</f>
        <v>4</v>
      </c>
      <c r="K17" s="129">
        <f>Synthese!N45</f>
        <v>4</v>
      </c>
      <c r="L17" s="129">
        <f>Synthese!O45</f>
        <v>8</v>
      </c>
      <c r="M17" s="333">
        <f>Synthese!P45</f>
        <v>4</v>
      </c>
      <c r="N17" s="334"/>
      <c r="O17" s="335"/>
      <c r="Q17" s="74">
        <f t="shared" si="0"/>
        <v>-6</v>
      </c>
      <c r="R17" s="75">
        <f t="shared" si="0"/>
        <v>-2</v>
      </c>
      <c r="S17" s="65"/>
    </row>
    <row r="18" spans="1:22" s="6" customFormat="1" ht="33.950000000000003" customHeight="1" thickBot="1" x14ac:dyDescent="0.3">
      <c r="A18" s="79">
        <f>Synthese!H46</f>
        <v>4</v>
      </c>
      <c r="B18" s="79">
        <f>Synthese!I46</f>
        <v>4</v>
      </c>
      <c r="C18" s="128">
        <f>Synthese!J46</f>
        <v>4</v>
      </c>
      <c r="D18" s="128">
        <f>Synthese!K46</f>
        <v>8</v>
      </c>
      <c r="E18" s="212" t="s">
        <v>61</v>
      </c>
      <c r="F18" s="331"/>
      <c r="G18" s="331"/>
      <c r="H18" s="332"/>
      <c r="I18" s="78">
        <f>Synthese!L46</f>
        <v>4</v>
      </c>
      <c r="J18" s="78">
        <f>Synthese!M46</f>
        <v>4</v>
      </c>
      <c r="K18" s="129">
        <f>Synthese!N46</f>
        <v>4</v>
      </c>
      <c r="L18" s="129">
        <f>Synthese!O46</f>
        <v>8</v>
      </c>
      <c r="M18" s="333">
        <f>Synthese!P46</f>
        <v>4</v>
      </c>
      <c r="N18" s="334"/>
      <c r="O18" s="335"/>
      <c r="Q18" s="74">
        <f t="shared" si="0"/>
        <v>-6</v>
      </c>
      <c r="R18" s="75">
        <f t="shared" si="0"/>
        <v>-2</v>
      </c>
      <c r="S18" s="65"/>
    </row>
    <row r="19" spans="1:22" s="6" customFormat="1" ht="33.950000000000003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Synthese!T37</f>
        <v>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Synthese!S37</f>
        <v>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4:4" customFormat="1" x14ac:dyDescent="0.25">
      <c r="D33" s="19"/>
    </row>
    <row r="34" spans="4:4" customFormat="1" x14ac:dyDescent="0.25">
      <c r="D34" s="19"/>
    </row>
    <row r="35" spans="4:4" customFormat="1" x14ac:dyDescent="0.25"/>
    <row r="36" spans="4:4" customFormat="1" x14ac:dyDescent="0.25"/>
    <row r="37" spans="4:4" customFormat="1" x14ac:dyDescent="0.25"/>
    <row r="38" spans="4:4" customFormat="1" x14ac:dyDescent="0.25"/>
    <row r="39" spans="4:4" customFormat="1" x14ac:dyDescent="0.25"/>
    <row r="40" spans="4:4" customFormat="1" x14ac:dyDescent="0.25"/>
    <row r="41" spans="4:4" customFormat="1" x14ac:dyDescent="0.25"/>
    <row r="42" spans="4:4" customFormat="1" x14ac:dyDescent="0.25"/>
    <row r="43" spans="4:4" customFormat="1" x14ac:dyDescent="0.25"/>
    <row r="44" spans="4:4" customFormat="1" x14ac:dyDescent="0.25"/>
    <row r="45" spans="4:4" customFormat="1" x14ac:dyDescent="0.25"/>
    <row r="46" spans="4:4" customFormat="1" x14ac:dyDescent="0.25"/>
    <row r="47" spans="4:4" customFormat="1" x14ac:dyDescent="0.25"/>
    <row r="48" spans="4:4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.19685039370078741" bottom="0" header="0" footer="0"/>
  <pageSetup paperSize="9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Normal="100" workbookViewId="0">
      <selection activeCell="I19" sqref="I19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Synthese!A47</f>
        <v>5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Synthese!C47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Synthese!B47</f>
        <v>105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3" t="s">
        <v>15</v>
      </c>
      <c r="K8" s="45" t="s">
        <v>16</v>
      </c>
      <c r="L8" s="123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Synthese!H47</f>
        <v>5</v>
      </c>
      <c r="B9" s="79">
        <f>Synthese!I47</f>
        <v>5</v>
      </c>
      <c r="C9" s="128">
        <f>Synthese!J47</f>
        <v>5</v>
      </c>
      <c r="D9" s="128">
        <f>Synthese!K47</f>
        <v>8</v>
      </c>
      <c r="E9" s="183" t="s">
        <v>52</v>
      </c>
      <c r="F9" s="183"/>
      <c r="G9" s="183"/>
      <c r="H9" s="193"/>
      <c r="I9" s="78">
        <f>Synthese!L47</f>
        <v>5</v>
      </c>
      <c r="J9" s="78">
        <f>Synthese!M47</f>
        <v>5</v>
      </c>
      <c r="K9" s="129">
        <f>Synthese!N47</f>
        <v>5</v>
      </c>
      <c r="L9" s="129">
        <f>Synthese!O47</f>
        <v>8</v>
      </c>
      <c r="M9" s="333">
        <f>Synthese!P47</f>
        <v>5</v>
      </c>
      <c r="N9" s="334"/>
      <c r="O9" s="335"/>
      <c r="Q9" s="74">
        <f>K9-10</f>
        <v>-5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Synthese!H48</f>
        <v>5</v>
      </c>
      <c r="B10" s="79">
        <f>Synthese!I48</f>
        <v>5</v>
      </c>
      <c r="C10" s="128">
        <f>Synthese!J48</f>
        <v>5</v>
      </c>
      <c r="D10" s="128">
        <f>Synthese!K48</f>
        <v>8</v>
      </c>
      <c r="E10" s="358" t="s">
        <v>53</v>
      </c>
      <c r="F10" s="358"/>
      <c r="G10" s="358"/>
      <c r="H10" s="359"/>
      <c r="I10" s="78">
        <f>Synthese!L48</f>
        <v>5</v>
      </c>
      <c r="J10" s="78">
        <f>Synthese!M48</f>
        <v>5</v>
      </c>
      <c r="K10" s="129">
        <f>Synthese!N48</f>
        <v>5</v>
      </c>
      <c r="L10" s="129">
        <f>Synthese!O48</f>
        <v>8</v>
      </c>
      <c r="M10" s="333">
        <f>Synthese!P48</f>
        <v>5</v>
      </c>
      <c r="N10" s="334"/>
      <c r="O10" s="335"/>
      <c r="Q10" s="74">
        <f t="shared" ref="Q10:R18" si="0">K10-10</f>
        <v>-5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Synthese!H49</f>
        <v>5</v>
      </c>
      <c r="B11" s="79">
        <f>Synthese!I49</f>
        <v>5</v>
      </c>
      <c r="C11" s="128">
        <f>Synthese!J49</f>
        <v>5</v>
      </c>
      <c r="D11" s="128">
        <f>Synthese!K49</f>
        <v>8</v>
      </c>
      <c r="E11" s="182" t="s">
        <v>54</v>
      </c>
      <c r="F11" s="183"/>
      <c r="G11" s="183"/>
      <c r="H11" s="193"/>
      <c r="I11" s="78">
        <f>Synthese!L49</f>
        <v>5</v>
      </c>
      <c r="J11" s="78">
        <f>Synthese!M49</f>
        <v>5</v>
      </c>
      <c r="K11" s="129">
        <f>Synthese!N49</f>
        <v>5</v>
      </c>
      <c r="L11" s="129">
        <f>Synthese!O49</f>
        <v>8</v>
      </c>
      <c r="M11" s="333">
        <f>Synthese!P49</f>
        <v>5</v>
      </c>
      <c r="N11" s="334"/>
      <c r="O11" s="335"/>
      <c r="Q11" s="74">
        <f t="shared" si="0"/>
        <v>-5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Synthese!H50</f>
        <v>5</v>
      </c>
      <c r="B12" s="79">
        <f>Synthese!I50</f>
        <v>5</v>
      </c>
      <c r="C12" s="128">
        <f>Synthese!J50</f>
        <v>5</v>
      </c>
      <c r="D12" s="128">
        <f>Synthese!K50</f>
        <v>8</v>
      </c>
      <c r="E12" s="182" t="s">
        <v>55</v>
      </c>
      <c r="F12" s="183"/>
      <c r="G12" s="183"/>
      <c r="H12" s="193"/>
      <c r="I12" s="78">
        <f>Synthese!L50</f>
        <v>5</v>
      </c>
      <c r="J12" s="78">
        <f>Synthese!M50</f>
        <v>5</v>
      </c>
      <c r="K12" s="129">
        <f>Synthese!N50</f>
        <v>5</v>
      </c>
      <c r="L12" s="129">
        <f>Synthese!O50</f>
        <v>8</v>
      </c>
      <c r="M12" s="333">
        <f>Synthese!P50</f>
        <v>5</v>
      </c>
      <c r="N12" s="334"/>
      <c r="O12" s="335"/>
      <c r="Q12" s="74">
        <f t="shared" si="0"/>
        <v>-5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Synthese!H51</f>
        <v>5</v>
      </c>
      <c r="B13" s="79">
        <f>Synthese!I51</f>
        <v>5</v>
      </c>
      <c r="C13" s="128">
        <f>Synthese!J51</f>
        <v>5</v>
      </c>
      <c r="D13" s="128">
        <f>Synthese!K51</f>
        <v>8</v>
      </c>
      <c r="E13" s="182" t="s">
        <v>56</v>
      </c>
      <c r="F13" s="183"/>
      <c r="G13" s="183"/>
      <c r="H13" s="193"/>
      <c r="I13" s="78">
        <f>Synthese!L51</f>
        <v>5</v>
      </c>
      <c r="J13" s="78">
        <f>Synthese!M51</f>
        <v>5</v>
      </c>
      <c r="K13" s="129">
        <f>Synthese!N51</f>
        <v>5</v>
      </c>
      <c r="L13" s="129">
        <f>Synthese!O51</f>
        <v>8</v>
      </c>
      <c r="M13" s="333">
        <f>Synthese!P51</f>
        <v>5</v>
      </c>
      <c r="N13" s="334"/>
      <c r="O13" s="335"/>
      <c r="Q13" s="74">
        <f t="shared" si="0"/>
        <v>-5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Synthese!H52</f>
        <v>5</v>
      </c>
      <c r="B14" s="79">
        <f>Synthese!I52</f>
        <v>5</v>
      </c>
      <c r="C14" s="128">
        <f>Synthese!J52</f>
        <v>5</v>
      </c>
      <c r="D14" s="128">
        <f>Synthese!K52</f>
        <v>8</v>
      </c>
      <c r="E14" s="182" t="s">
        <v>57</v>
      </c>
      <c r="F14" s="183"/>
      <c r="G14" s="183"/>
      <c r="H14" s="193"/>
      <c r="I14" s="78">
        <f>Synthese!L52</f>
        <v>5</v>
      </c>
      <c r="J14" s="78">
        <f>Synthese!M52</f>
        <v>5</v>
      </c>
      <c r="K14" s="129">
        <f>Synthese!N52</f>
        <v>5</v>
      </c>
      <c r="L14" s="129">
        <f>Synthese!O52</f>
        <v>8</v>
      </c>
      <c r="M14" s="333">
        <f>Synthese!P52</f>
        <v>5</v>
      </c>
      <c r="N14" s="334"/>
      <c r="O14" s="335"/>
      <c r="Q14" s="74">
        <f t="shared" si="0"/>
        <v>-5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Synthese!H53</f>
        <v>5</v>
      </c>
      <c r="B15" s="79">
        <f>Synthese!I53</f>
        <v>5</v>
      </c>
      <c r="C15" s="128">
        <f>Synthese!J53</f>
        <v>5</v>
      </c>
      <c r="D15" s="128">
        <f>Synthese!K53</f>
        <v>8</v>
      </c>
      <c r="E15" s="182" t="s">
        <v>58</v>
      </c>
      <c r="F15" s="183"/>
      <c r="G15" s="183"/>
      <c r="H15" s="193"/>
      <c r="I15" s="78">
        <f>Synthese!L53</f>
        <v>5</v>
      </c>
      <c r="J15" s="78">
        <f>Synthese!M53</f>
        <v>5</v>
      </c>
      <c r="K15" s="129">
        <f>Synthese!N53</f>
        <v>5</v>
      </c>
      <c r="L15" s="129">
        <f>Synthese!O53</f>
        <v>8</v>
      </c>
      <c r="M15" s="333">
        <f>Synthese!P53</f>
        <v>5</v>
      </c>
      <c r="N15" s="334"/>
      <c r="O15" s="335"/>
      <c r="Q15" s="74">
        <f t="shared" si="0"/>
        <v>-5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Synthese!H54</f>
        <v>5</v>
      </c>
      <c r="B16" s="79">
        <f>Synthese!I54</f>
        <v>5</v>
      </c>
      <c r="C16" s="128">
        <f>Synthese!J54</f>
        <v>5</v>
      </c>
      <c r="D16" s="128">
        <f>Synthese!K54</f>
        <v>8</v>
      </c>
      <c r="E16" s="182" t="s">
        <v>59</v>
      </c>
      <c r="F16" s="183"/>
      <c r="G16" s="183"/>
      <c r="H16" s="193"/>
      <c r="I16" s="78">
        <f>Synthese!L54</f>
        <v>5</v>
      </c>
      <c r="J16" s="78">
        <f>Synthese!M54</f>
        <v>5</v>
      </c>
      <c r="K16" s="129">
        <f>Synthese!N54</f>
        <v>5</v>
      </c>
      <c r="L16" s="129">
        <f>Synthese!O54</f>
        <v>8</v>
      </c>
      <c r="M16" s="333">
        <f>Synthese!P54</f>
        <v>5</v>
      </c>
      <c r="N16" s="334"/>
      <c r="O16" s="335"/>
      <c r="Q16" s="74">
        <f t="shared" si="0"/>
        <v>-5</v>
      </c>
      <c r="R16" s="75">
        <f t="shared" si="0"/>
        <v>-2</v>
      </c>
      <c r="S16" s="65"/>
    </row>
    <row r="17" spans="1:22" s="6" customFormat="1" ht="33.950000000000003" customHeight="1" x14ac:dyDescent="0.25">
      <c r="A17" s="79">
        <f>Synthese!H55</f>
        <v>5</v>
      </c>
      <c r="B17" s="79">
        <f>Synthese!I55</f>
        <v>5</v>
      </c>
      <c r="C17" s="128">
        <f>Synthese!J55</f>
        <v>5</v>
      </c>
      <c r="D17" s="128">
        <f>Synthese!K55</f>
        <v>8</v>
      </c>
      <c r="E17" s="182" t="s">
        <v>60</v>
      </c>
      <c r="F17" s="183"/>
      <c r="G17" s="183"/>
      <c r="H17" s="193"/>
      <c r="I17" s="78">
        <f>Synthese!L55</f>
        <v>5</v>
      </c>
      <c r="J17" s="78">
        <f>Synthese!M55</f>
        <v>5</v>
      </c>
      <c r="K17" s="129">
        <f>Synthese!N55</f>
        <v>5</v>
      </c>
      <c r="L17" s="129">
        <f>Synthese!O55</f>
        <v>8</v>
      </c>
      <c r="M17" s="333">
        <f>Synthese!P55</f>
        <v>5</v>
      </c>
      <c r="N17" s="334"/>
      <c r="O17" s="335"/>
      <c r="Q17" s="74">
        <f t="shared" si="0"/>
        <v>-5</v>
      </c>
      <c r="R17" s="75">
        <f t="shared" si="0"/>
        <v>-2</v>
      </c>
      <c r="S17" s="65"/>
    </row>
    <row r="18" spans="1:22" s="6" customFormat="1" ht="33.950000000000003" customHeight="1" thickBot="1" x14ac:dyDescent="0.3">
      <c r="A18" s="79">
        <f>Synthese!H56</f>
        <v>5</v>
      </c>
      <c r="B18" s="79">
        <f>Synthese!I56</f>
        <v>5</v>
      </c>
      <c r="C18" s="128">
        <f>Synthese!J56</f>
        <v>5</v>
      </c>
      <c r="D18" s="128">
        <f>Synthese!K56</f>
        <v>8</v>
      </c>
      <c r="E18" s="212" t="s">
        <v>61</v>
      </c>
      <c r="F18" s="331"/>
      <c r="G18" s="331"/>
      <c r="H18" s="332"/>
      <c r="I18" s="78">
        <f>Synthese!L56</f>
        <v>5</v>
      </c>
      <c r="J18" s="78">
        <f>Synthese!M56</f>
        <v>5</v>
      </c>
      <c r="K18" s="129">
        <f>Synthese!N56</f>
        <v>5</v>
      </c>
      <c r="L18" s="129">
        <f>Synthese!O56</f>
        <v>8</v>
      </c>
      <c r="M18" s="333">
        <f>Synthese!P56</f>
        <v>5</v>
      </c>
      <c r="N18" s="334"/>
      <c r="O18" s="335"/>
      <c r="Q18" s="74">
        <f t="shared" si="0"/>
        <v>-5</v>
      </c>
      <c r="R18" s="75">
        <f t="shared" si="0"/>
        <v>-2</v>
      </c>
      <c r="S18" s="65"/>
    </row>
    <row r="19" spans="1:22" s="6" customFormat="1" ht="33.950000000000003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Synthese!T47</f>
        <v>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Synthese!S47</f>
        <v>Favorable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4:4" customFormat="1" x14ac:dyDescent="0.25">
      <c r="D33" s="19"/>
    </row>
    <row r="34" spans="4:4" customFormat="1" x14ac:dyDescent="0.25">
      <c r="D34" s="19"/>
    </row>
    <row r="35" spans="4:4" customFormat="1" x14ac:dyDescent="0.25"/>
    <row r="36" spans="4:4" customFormat="1" x14ac:dyDescent="0.25"/>
    <row r="37" spans="4:4" customFormat="1" x14ac:dyDescent="0.25"/>
    <row r="38" spans="4:4" customFormat="1" x14ac:dyDescent="0.25"/>
    <row r="39" spans="4:4" customFormat="1" x14ac:dyDescent="0.25"/>
    <row r="40" spans="4:4" customFormat="1" x14ac:dyDescent="0.25"/>
    <row r="41" spans="4:4" customFormat="1" x14ac:dyDescent="0.25"/>
    <row r="42" spans="4:4" customFormat="1" x14ac:dyDescent="0.25"/>
    <row r="43" spans="4:4" customFormat="1" x14ac:dyDescent="0.25"/>
    <row r="44" spans="4:4" customFormat="1" x14ac:dyDescent="0.25"/>
    <row r="45" spans="4:4" customFormat="1" x14ac:dyDescent="0.25"/>
    <row r="46" spans="4:4" customFormat="1" x14ac:dyDescent="0.25"/>
    <row r="47" spans="4:4" customFormat="1" x14ac:dyDescent="0.25"/>
    <row r="48" spans="4:4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.19685039370078741" bottom="0" header="0" footer="0"/>
  <pageSetup paperSize="9" orientation="landscape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Normal="100" workbookViewId="0">
      <selection activeCell="A24" sqref="A24:E25"/>
    </sheetView>
  </sheetViews>
  <sheetFormatPr baseColWidth="10" defaultColWidth="11.42578125" defaultRowHeight="15" x14ac:dyDescent="0.25"/>
  <cols>
    <col min="1" max="1" width="8.5703125" customWidth="1"/>
    <col min="2" max="2" width="8.7109375" customWidth="1"/>
    <col min="3" max="3" width="8.85546875" style="44" customWidth="1"/>
    <col min="4" max="4" width="8.42578125" style="19" customWidth="1"/>
    <col min="5" max="5" width="9.42578125" customWidth="1"/>
    <col min="6" max="6" width="8.7109375" customWidth="1"/>
    <col min="7" max="7" width="8.28515625" customWidth="1"/>
    <col min="8" max="8" width="8.7109375" customWidth="1"/>
    <col min="9" max="9" width="10" customWidth="1"/>
    <col min="10" max="10" width="11" customWidth="1"/>
    <col min="11" max="11" width="9.5703125" style="44" customWidth="1"/>
    <col min="12" max="12" width="7" customWidth="1"/>
    <col min="15" max="15" width="13.42578125" customWidth="1"/>
    <col min="16" max="16" width="12.42578125" customWidth="1"/>
    <col min="17" max="18" width="11.42578125" customWidth="1"/>
  </cols>
  <sheetData>
    <row r="1" spans="1:23" ht="21" customHeight="1" x14ac:dyDescent="0.25">
      <c r="A1" s="155" t="s">
        <v>258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158" t="str">
        <f>Synthese!A4</f>
        <v>Campus de Coulommiers 
6 rue des Templiers
77527  COULOMMIERS
0770924L</v>
      </c>
      <c r="M1" s="159"/>
      <c r="N1" s="159"/>
      <c r="O1" s="160"/>
      <c r="T1" s="361"/>
      <c r="U1" s="361"/>
      <c r="V1" s="361"/>
      <c r="W1" s="361"/>
    </row>
    <row r="2" spans="1:23" s="2" customFormat="1" ht="21" customHeight="1" thickBot="1" x14ac:dyDescent="0.3">
      <c r="A2" s="167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9"/>
      <c r="L2" s="161"/>
      <c r="M2" s="162"/>
      <c r="N2" s="162"/>
      <c r="O2" s="163"/>
      <c r="S2" s="18"/>
    </row>
    <row r="3" spans="1:23" s="6" customFormat="1" ht="11.25" customHeight="1" x14ac:dyDescent="0.2">
      <c r="A3" s="170" t="s">
        <v>4</v>
      </c>
      <c r="B3" s="171"/>
      <c r="C3" s="171"/>
      <c r="D3" s="172"/>
      <c r="E3" s="170" t="s">
        <v>63</v>
      </c>
      <c r="F3" s="171"/>
      <c r="G3" s="171"/>
      <c r="H3" s="352">
        <f>Synthese!A57</f>
        <v>6</v>
      </c>
      <c r="I3" s="353"/>
      <c r="J3" s="170" t="s">
        <v>7</v>
      </c>
      <c r="K3" s="172"/>
      <c r="L3" s="161"/>
      <c r="M3" s="162"/>
      <c r="N3" s="162"/>
      <c r="O3" s="163"/>
      <c r="P3" s="21"/>
      <c r="Q3" s="21"/>
      <c r="R3" s="5"/>
    </row>
    <row r="4" spans="1:23" s="6" customFormat="1" ht="11.25" customHeight="1" thickBot="1" x14ac:dyDescent="0.25">
      <c r="A4" s="362"/>
      <c r="B4" s="363"/>
      <c r="C4" s="363"/>
      <c r="D4" s="364"/>
      <c r="E4" s="173"/>
      <c r="F4" s="174"/>
      <c r="G4" s="174"/>
      <c r="H4" s="354"/>
      <c r="I4" s="355"/>
      <c r="J4" s="365">
        <f>Synthese!C57</f>
        <v>2</v>
      </c>
      <c r="K4" s="366"/>
      <c r="L4" s="161"/>
      <c r="M4" s="162"/>
      <c r="N4" s="162"/>
      <c r="O4" s="163"/>
      <c r="P4" s="21"/>
      <c r="Q4" s="21"/>
      <c r="R4" s="5"/>
    </row>
    <row r="5" spans="1:23" s="6" customFormat="1" ht="11.25" customHeight="1" x14ac:dyDescent="0.2">
      <c r="A5" s="362"/>
      <c r="B5" s="363"/>
      <c r="C5" s="363"/>
      <c r="D5" s="364"/>
      <c r="E5" s="170" t="s">
        <v>64</v>
      </c>
      <c r="F5" s="171"/>
      <c r="G5" s="171"/>
      <c r="H5" s="352">
        <f>Synthese!B57</f>
        <v>106</v>
      </c>
      <c r="I5" s="353"/>
      <c r="J5" s="170" t="s">
        <v>65</v>
      </c>
      <c r="K5" s="172"/>
      <c r="L5" s="161"/>
      <c r="M5" s="162"/>
      <c r="N5" s="162"/>
      <c r="O5" s="163"/>
      <c r="P5" s="21"/>
      <c r="Q5" s="21"/>
      <c r="R5" s="5"/>
    </row>
    <row r="6" spans="1:23" s="6" customFormat="1" ht="15.75" thickBot="1" x14ac:dyDescent="0.25">
      <c r="A6" s="173"/>
      <c r="B6" s="174"/>
      <c r="C6" s="174"/>
      <c r="D6" s="175"/>
      <c r="E6" s="173"/>
      <c r="F6" s="174"/>
      <c r="G6" s="174"/>
      <c r="H6" s="354"/>
      <c r="I6" s="355"/>
      <c r="J6" s="356"/>
      <c r="K6" s="357"/>
      <c r="L6" s="164"/>
      <c r="M6" s="165"/>
      <c r="N6" s="165"/>
      <c r="O6" s="166"/>
      <c r="P6" s="21"/>
      <c r="Q6" s="76" t="s">
        <v>66</v>
      </c>
      <c r="R6" s="77"/>
    </row>
    <row r="7" spans="1:23" s="22" customFormat="1" x14ac:dyDescent="0.25">
      <c r="A7" s="194" t="s">
        <v>10</v>
      </c>
      <c r="B7" s="195"/>
      <c r="C7" s="195"/>
      <c r="D7" s="196"/>
      <c r="E7" s="197" t="s">
        <v>11</v>
      </c>
      <c r="F7" s="171"/>
      <c r="G7" s="171"/>
      <c r="H7" s="360"/>
      <c r="I7" s="202" t="s">
        <v>12</v>
      </c>
      <c r="J7" s="203"/>
      <c r="K7" s="203"/>
      <c r="L7" s="204"/>
      <c r="M7" s="205" t="s">
        <v>13</v>
      </c>
      <c r="N7" s="176"/>
      <c r="O7" s="177"/>
      <c r="Q7" s="72"/>
      <c r="R7" s="72"/>
    </row>
    <row r="8" spans="1:23" s="7" customFormat="1" ht="33.950000000000003" customHeight="1" x14ac:dyDescent="0.25">
      <c r="A8" s="54" t="s">
        <v>14</v>
      </c>
      <c r="B8" s="31" t="s">
        <v>15</v>
      </c>
      <c r="C8" s="45" t="s">
        <v>16</v>
      </c>
      <c r="D8" s="86" t="s">
        <v>17</v>
      </c>
      <c r="E8" s="199"/>
      <c r="F8" s="200"/>
      <c r="G8" s="200"/>
      <c r="H8" s="201"/>
      <c r="I8" s="42" t="s">
        <v>18</v>
      </c>
      <c r="J8" s="123" t="s">
        <v>15</v>
      </c>
      <c r="K8" s="45" t="s">
        <v>16</v>
      </c>
      <c r="L8" s="123" t="s">
        <v>17</v>
      </c>
      <c r="M8" s="206"/>
      <c r="N8" s="207"/>
      <c r="O8" s="208"/>
      <c r="Q8" s="73" t="s">
        <v>19</v>
      </c>
      <c r="R8" s="73" t="s">
        <v>20</v>
      </c>
      <c r="S8" s="69"/>
    </row>
    <row r="9" spans="1:23" s="6" customFormat="1" ht="33.950000000000003" customHeight="1" x14ac:dyDescent="0.25">
      <c r="A9" s="79">
        <f>Synthese!H57</f>
        <v>6</v>
      </c>
      <c r="B9" s="79">
        <f>Synthese!I57</f>
        <v>6</v>
      </c>
      <c r="C9" s="128">
        <f>Synthese!J57</f>
        <v>6</v>
      </c>
      <c r="D9" s="128">
        <f>Synthese!K57</f>
        <v>8</v>
      </c>
      <c r="E9" s="183" t="s">
        <v>52</v>
      </c>
      <c r="F9" s="183"/>
      <c r="G9" s="183"/>
      <c r="H9" s="193"/>
      <c r="I9" s="78">
        <f>Synthese!L57</f>
        <v>6</v>
      </c>
      <c r="J9" s="78">
        <f>Synthese!M57</f>
        <v>6</v>
      </c>
      <c r="K9" s="129">
        <f>Synthese!N57</f>
        <v>6</v>
      </c>
      <c r="L9" s="129">
        <f>Synthese!O57</f>
        <v>8</v>
      </c>
      <c r="M9" s="333">
        <f>Synthese!P57</f>
        <v>6</v>
      </c>
      <c r="N9" s="334"/>
      <c r="O9" s="335"/>
      <c r="Q9" s="74">
        <f>K9-10</f>
        <v>-4</v>
      </c>
      <c r="R9" s="75">
        <f>L9-10</f>
        <v>-2</v>
      </c>
      <c r="S9" s="65"/>
    </row>
    <row r="10" spans="1:23" s="6" customFormat="1" ht="33.950000000000003" customHeight="1" x14ac:dyDescent="0.25">
      <c r="A10" s="79">
        <f>Synthese!H58</f>
        <v>6</v>
      </c>
      <c r="B10" s="79">
        <f>Synthese!I58</f>
        <v>6</v>
      </c>
      <c r="C10" s="128">
        <f>Synthese!J58</f>
        <v>6</v>
      </c>
      <c r="D10" s="128">
        <f>Synthese!K58</f>
        <v>8</v>
      </c>
      <c r="E10" s="358" t="s">
        <v>53</v>
      </c>
      <c r="F10" s="358"/>
      <c r="G10" s="358"/>
      <c r="H10" s="359"/>
      <c r="I10" s="78">
        <f>Synthese!L58</f>
        <v>6</v>
      </c>
      <c r="J10" s="78">
        <f>Synthese!M58</f>
        <v>6</v>
      </c>
      <c r="K10" s="129">
        <f>Synthese!N58</f>
        <v>6</v>
      </c>
      <c r="L10" s="129">
        <f>Synthese!O58</f>
        <v>8</v>
      </c>
      <c r="M10" s="333">
        <f>Synthese!P58</f>
        <v>6</v>
      </c>
      <c r="N10" s="334"/>
      <c r="O10" s="335"/>
      <c r="Q10" s="74">
        <f t="shared" ref="Q10:R18" si="0">K10-10</f>
        <v>-4</v>
      </c>
      <c r="R10" s="75">
        <f t="shared" si="0"/>
        <v>-2</v>
      </c>
      <c r="S10" s="65"/>
    </row>
    <row r="11" spans="1:23" s="6" customFormat="1" ht="33.950000000000003" customHeight="1" x14ac:dyDescent="0.25">
      <c r="A11" s="79">
        <f>Synthese!H59</f>
        <v>6</v>
      </c>
      <c r="B11" s="79">
        <f>Synthese!I59</f>
        <v>6</v>
      </c>
      <c r="C11" s="128">
        <f>Synthese!J59</f>
        <v>6</v>
      </c>
      <c r="D11" s="128">
        <f>Synthese!K59</f>
        <v>8</v>
      </c>
      <c r="E11" s="182" t="s">
        <v>54</v>
      </c>
      <c r="F11" s="183"/>
      <c r="G11" s="183"/>
      <c r="H11" s="193"/>
      <c r="I11" s="78">
        <f>Synthese!L59</f>
        <v>6</v>
      </c>
      <c r="J11" s="78">
        <f>Synthese!M59</f>
        <v>6</v>
      </c>
      <c r="K11" s="129">
        <f>Synthese!N59</f>
        <v>6</v>
      </c>
      <c r="L11" s="129">
        <f>Synthese!O59</f>
        <v>8</v>
      </c>
      <c r="M11" s="333">
        <f>Synthese!P59</f>
        <v>6</v>
      </c>
      <c r="N11" s="334"/>
      <c r="O11" s="335"/>
      <c r="Q11" s="74">
        <f t="shared" si="0"/>
        <v>-4</v>
      </c>
      <c r="R11" s="75">
        <f t="shared" si="0"/>
        <v>-2</v>
      </c>
      <c r="S11" s="65"/>
    </row>
    <row r="12" spans="1:23" s="6" customFormat="1" ht="33.950000000000003" customHeight="1" x14ac:dyDescent="0.25">
      <c r="A12" s="79">
        <f>Synthese!H60</f>
        <v>6</v>
      </c>
      <c r="B12" s="79">
        <f>Synthese!I60</f>
        <v>6</v>
      </c>
      <c r="C12" s="128">
        <f>Synthese!J60</f>
        <v>6</v>
      </c>
      <c r="D12" s="128">
        <f>Synthese!K60</f>
        <v>8</v>
      </c>
      <c r="E12" s="182" t="s">
        <v>55</v>
      </c>
      <c r="F12" s="183"/>
      <c r="G12" s="183"/>
      <c r="H12" s="193"/>
      <c r="I12" s="78">
        <f>Synthese!L60</f>
        <v>6</v>
      </c>
      <c r="J12" s="78">
        <f>Synthese!M60</f>
        <v>6</v>
      </c>
      <c r="K12" s="129">
        <f>Synthese!N60</f>
        <v>6</v>
      </c>
      <c r="L12" s="129">
        <f>Synthese!O60</f>
        <v>8</v>
      </c>
      <c r="M12" s="333">
        <f>Synthese!P60</f>
        <v>6</v>
      </c>
      <c r="N12" s="334"/>
      <c r="O12" s="335"/>
      <c r="Q12" s="74">
        <f t="shared" si="0"/>
        <v>-4</v>
      </c>
      <c r="R12" s="75">
        <f t="shared" si="0"/>
        <v>-2</v>
      </c>
      <c r="S12" s="65"/>
    </row>
    <row r="13" spans="1:23" s="6" customFormat="1" ht="33.950000000000003" customHeight="1" x14ac:dyDescent="0.25">
      <c r="A13" s="79">
        <f>Synthese!H61</f>
        <v>6</v>
      </c>
      <c r="B13" s="79">
        <f>Synthese!I61</f>
        <v>6</v>
      </c>
      <c r="C13" s="128">
        <f>Synthese!J61</f>
        <v>6</v>
      </c>
      <c r="D13" s="128">
        <f>Synthese!K61</f>
        <v>8</v>
      </c>
      <c r="E13" s="182" t="s">
        <v>56</v>
      </c>
      <c r="F13" s="183"/>
      <c r="G13" s="183"/>
      <c r="H13" s="193"/>
      <c r="I13" s="78">
        <f>Synthese!L61</f>
        <v>6</v>
      </c>
      <c r="J13" s="78">
        <f>Synthese!M61</f>
        <v>6</v>
      </c>
      <c r="K13" s="129">
        <f>Synthese!N61</f>
        <v>6</v>
      </c>
      <c r="L13" s="129">
        <f>Synthese!O61</f>
        <v>8</v>
      </c>
      <c r="M13" s="333">
        <f>Synthese!P61</f>
        <v>6</v>
      </c>
      <c r="N13" s="334"/>
      <c r="O13" s="335"/>
      <c r="Q13" s="74">
        <f t="shared" si="0"/>
        <v>-4</v>
      </c>
      <c r="R13" s="75">
        <f t="shared" si="0"/>
        <v>-2</v>
      </c>
      <c r="S13" s="65"/>
    </row>
    <row r="14" spans="1:23" s="6" customFormat="1" ht="33.950000000000003" customHeight="1" x14ac:dyDescent="0.25">
      <c r="A14" s="79">
        <f>Synthese!H62</f>
        <v>6</v>
      </c>
      <c r="B14" s="79">
        <f>Synthese!I62</f>
        <v>6</v>
      </c>
      <c r="C14" s="128">
        <f>Synthese!J62</f>
        <v>6</v>
      </c>
      <c r="D14" s="128">
        <f>Synthese!K62</f>
        <v>8</v>
      </c>
      <c r="E14" s="182" t="s">
        <v>57</v>
      </c>
      <c r="F14" s="183"/>
      <c r="G14" s="183"/>
      <c r="H14" s="193"/>
      <c r="I14" s="78">
        <f>Synthese!L62</f>
        <v>6</v>
      </c>
      <c r="J14" s="78">
        <f>Synthese!M62</f>
        <v>6</v>
      </c>
      <c r="K14" s="129">
        <f>Synthese!N62</f>
        <v>6</v>
      </c>
      <c r="L14" s="129">
        <f>Synthese!O62</f>
        <v>8</v>
      </c>
      <c r="M14" s="333">
        <f>Synthese!P62</f>
        <v>6</v>
      </c>
      <c r="N14" s="334"/>
      <c r="O14" s="335"/>
      <c r="Q14" s="74">
        <f t="shared" si="0"/>
        <v>-4</v>
      </c>
      <c r="R14" s="75">
        <f t="shared" si="0"/>
        <v>-2</v>
      </c>
      <c r="S14" s="65"/>
    </row>
    <row r="15" spans="1:23" s="6" customFormat="1" ht="33.950000000000003" customHeight="1" x14ac:dyDescent="0.25">
      <c r="A15" s="79">
        <f>Synthese!H63</f>
        <v>6</v>
      </c>
      <c r="B15" s="79">
        <f>Synthese!I63</f>
        <v>6</v>
      </c>
      <c r="C15" s="128">
        <f>Synthese!J63</f>
        <v>6</v>
      </c>
      <c r="D15" s="128">
        <f>Synthese!K63</f>
        <v>8</v>
      </c>
      <c r="E15" s="182" t="s">
        <v>58</v>
      </c>
      <c r="F15" s="183"/>
      <c r="G15" s="183"/>
      <c r="H15" s="193"/>
      <c r="I15" s="78">
        <f>Synthese!L63</f>
        <v>6</v>
      </c>
      <c r="J15" s="78">
        <f>Synthese!M63</f>
        <v>6</v>
      </c>
      <c r="K15" s="129">
        <f>Synthese!N63</f>
        <v>6</v>
      </c>
      <c r="L15" s="129">
        <f>Synthese!O63</f>
        <v>8</v>
      </c>
      <c r="M15" s="333">
        <f>Synthese!P63</f>
        <v>6</v>
      </c>
      <c r="N15" s="334"/>
      <c r="O15" s="335"/>
      <c r="Q15" s="74">
        <f t="shared" si="0"/>
        <v>-4</v>
      </c>
      <c r="R15" s="75">
        <f t="shared" si="0"/>
        <v>-2</v>
      </c>
      <c r="S15" s="65"/>
    </row>
    <row r="16" spans="1:23" s="6" customFormat="1" ht="33.950000000000003" customHeight="1" x14ac:dyDescent="0.25">
      <c r="A16" s="79">
        <f>Synthese!H64</f>
        <v>6</v>
      </c>
      <c r="B16" s="79">
        <f>Synthese!I64</f>
        <v>6</v>
      </c>
      <c r="C16" s="128">
        <f>Synthese!J64</f>
        <v>6</v>
      </c>
      <c r="D16" s="128">
        <f>Synthese!K64</f>
        <v>8</v>
      </c>
      <c r="E16" s="182" t="s">
        <v>59</v>
      </c>
      <c r="F16" s="183"/>
      <c r="G16" s="183"/>
      <c r="H16" s="193"/>
      <c r="I16" s="78">
        <f>Synthese!L64</f>
        <v>6</v>
      </c>
      <c r="J16" s="78">
        <f>Synthese!M64</f>
        <v>6</v>
      </c>
      <c r="K16" s="129">
        <f>Synthese!N64</f>
        <v>6</v>
      </c>
      <c r="L16" s="129">
        <f>Synthese!O64</f>
        <v>8</v>
      </c>
      <c r="M16" s="333">
        <f>Synthese!P64</f>
        <v>6</v>
      </c>
      <c r="N16" s="334"/>
      <c r="O16" s="335"/>
      <c r="Q16" s="74">
        <f t="shared" si="0"/>
        <v>-4</v>
      </c>
      <c r="R16" s="75">
        <f t="shared" si="0"/>
        <v>-2</v>
      </c>
      <c r="S16" s="65"/>
    </row>
    <row r="17" spans="1:22" s="6" customFormat="1" ht="33.950000000000003" customHeight="1" x14ac:dyDescent="0.25">
      <c r="A17" s="79">
        <f>Synthese!H65</f>
        <v>6</v>
      </c>
      <c r="B17" s="79">
        <f>Synthese!I65</f>
        <v>6</v>
      </c>
      <c r="C17" s="128">
        <f>Synthese!J65</f>
        <v>6</v>
      </c>
      <c r="D17" s="128">
        <f>Synthese!K65</f>
        <v>8</v>
      </c>
      <c r="E17" s="182" t="s">
        <v>60</v>
      </c>
      <c r="F17" s="183"/>
      <c r="G17" s="183"/>
      <c r="H17" s="193"/>
      <c r="I17" s="78">
        <f>Synthese!L65</f>
        <v>6</v>
      </c>
      <c r="J17" s="78">
        <f>Synthese!M65</f>
        <v>6</v>
      </c>
      <c r="K17" s="129">
        <f>Synthese!N65</f>
        <v>6</v>
      </c>
      <c r="L17" s="129">
        <f>Synthese!O65</f>
        <v>8</v>
      </c>
      <c r="M17" s="333">
        <f>Synthese!P65</f>
        <v>6</v>
      </c>
      <c r="N17" s="334"/>
      <c r="O17" s="335"/>
      <c r="Q17" s="74">
        <f t="shared" si="0"/>
        <v>-4</v>
      </c>
      <c r="R17" s="75">
        <f t="shared" si="0"/>
        <v>-2</v>
      </c>
      <c r="S17" s="65"/>
    </row>
    <row r="18" spans="1:22" s="6" customFormat="1" ht="33.950000000000003" customHeight="1" thickBot="1" x14ac:dyDescent="0.3">
      <c r="A18" s="79">
        <f>Synthese!H66</f>
        <v>6</v>
      </c>
      <c r="B18" s="79">
        <f>Synthese!I66</f>
        <v>6</v>
      </c>
      <c r="C18" s="128">
        <f>Synthese!J66</f>
        <v>6</v>
      </c>
      <c r="D18" s="128">
        <f>Synthese!K66</f>
        <v>8</v>
      </c>
      <c r="E18" s="212" t="s">
        <v>61</v>
      </c>
      <c r="F18" s="331"/>
      <c r="G18" s="331"/>
      <c r="H18" s="332"/>
      <c r="I18" s="78">
        <f>Synthese!L66</f>
        <v>6</v>
      </c>
      <c r="J18" s="78">
        <f>Synthese!M66</f>
        <v>6</v>
      </c>
      <c r="K18" s="129">
        <f>Synthese!N66</f>
        <v>6</v>
      </c>
      <c r="L18" s="129">
        <f>Synthese!O66</f>
        <v>8</v>
      </c>
      <c r="M18" s="333">
        <f>Synthese!P66</f>
        <v>6</v>
      </c>
      <c r="N18" s="334"/>
      <c r="O18" s="335"/>
      <c r="Q18" s="74">
        <f t="shared" si="0"/>
        <v>-4</v>
      </c>
      <c r="R18" s="75">
        <f t="shared" si="0"/>
        <v>-2</v>
      </c>
      <c r="S18" s="65"/>
    </row>
    <row r="19" spans="1:22" s="6" customFormat="1" ht="33.950000000000003" customHeight="1" thickBot="1" x14ac:dyDescent="0.3">
      <c r="A19" s="348" t="s">
        <v>72</v>
      </c>
      <c r="B19" s="349"/>
      <c r="C19" s="349"/>
      <c r="D19" s="349"/>
      <c r="E19" s="349"/>
      <c r="F19" s="349"/>
      <c r="G19" s="349"/>
      <c r="H19" s="349"/>
      <c r="I19" s="89" t="str">
        <f>Synthese!T57</f>
        <v>Non Validée</v>
      </c>
      <c r="J19" s="350"/>
      <c r="K19" s="350"/>
      <c r="L19" s="350"/>
      <c r="M19" s="350"/>
      <c r="N19" s="350"/>
      <c r="O19" s="351"/>
      <c r="Q19" s="74"/>
      <c r="R19" s="75"/>
      <c r="S19" s="65"/>
    </row>
    <row r="20" spans="1:22" s="6" customFormat="1" ht="12" customHeight="1" thickBot="1" x14ac:dyDescent="0.3">
      <c r="A20" s="336" t="s">
        <v>36</v>
      </c>
      <c r="B20" s="337"/>
      <c r="C20" s="337"/>
      <c r="D20" s="337"/>
      <c r="E20" s="338"/>
      <c r="F20" s="339" t="s">
        <v>67</v>
      </c>
      <c r="G20" s="340"/>
      <c r="H20" s="340"/>
      <c r="I20" s="341"/>
      <c r="J20" s="227" t="s">
        <v>38</v>
      </c>
      <c r="K20" s="228"/>
      <c r="L20" s="228"/>
      <c r="M20" s="229"/>
      <c r="N20" s="230" t="s">
        <v>39</v>
      </c>
      <c r="O20" s="231"/>
      <c r="Q20" s="74"/>
      <c r="R20" s="74"/>
      <c r="S20" s="70"/>
    </row>
    <row r="21" spans="1:22" s="6" customFormat="1" ht="11.25" customHeight="1" thickBot="1" x14ac:dyDescent="0.25">
      <c r="A21" s="221"/>
      <c r="B21" s="222"/>
      <c r="C21" s="222"/>
      <c r="D21" s="222"/>
      <c r="E21" s="223"/>
      <c r="F21" s="234" t="s">
        <v>40</v>
      </c>
      <c r="G21" s="235"/>
      <c r="H21" s="236"/>
      <c r="I21" s="237" t="s">
        <v>41</v>
      </c>
      <c r="J21" s="14" t="s">
        <v>42</v>
      </c>
      <c r="K21" s="46" t="s">
        <v>43</v>
      </c>
      <c r="L21" s="16" t="s">
        <v>44</v>
      </c>
      <c r="M21" s="13" t="s">
        <v>45</v>
      </c>
      <c r="N21" s="232"/>
      <c r="O21" s="233"/>
      <c r="P21" s="21"/>
      <c r="T21" s="71"/>
      <c r="U21" s="71"/>
      <c r="V21" s="71"/>
    </row>
    <row r="22" spans="1:22" s="6" customFormat="1" ht="11.25" customHeight="1" x14ac:dyDescent="0.2">
      <c r="A22" s="342"/>
      <c r="B22" s="343"/>
      <c r="C22" s="343"/>
      <c r="D22" s="343"/>
      <c r="E22" s="344"/>
      <c r="F22" s="249" t="s">
        <v>46</v>
      </c>
      <c r="G22" s="251" t="s">
        <v>47</v>
      </c>
      <c r="H22" s="251" t="s">
        <v>48</v>
      </c>
      <c r="I22" s="238"/>
      <c r="J22" s="80">
        <f>Synthese!V3</f>
        <v>2023</v>
      </c>
      <c r="K22" s="82">
        <f>Synthese!W3</f>
        <v>14</v>
      </c>
      <c r="L22" s="82">
        <f>Synthese!X3</f>
        <v>12</v>
      </c>
      <c r="M22" s="114">
        <f>Synthese!Y3</f>
        <v>0.8571428571428571</v>
      </c>
      <c r="N22" s="56"/>
      <c r="O22" s="12"/>
      <c r="P22" s="21"/>
    </row>
    <row r="23" spans="1:22" s="6" customFormat="1" ht="11.25" customHeight="1" x14ac:dyDescent="0.2">
      <c r="A23" s="345"/>
      <c r="B23" s="346"/>
      <c r="C23" s="346"/>
      <c r="D23" s="346"/>
      <c r="E23" s="347"/>
      <c r="F23" s="250"/>
      <c r="G23" s="252"/>
      <c r="H23" s="252"/>
      <c r="I23" s="239"/>
      <c r="J23" s="80">
        <f>Synthese!V4</f>
        <v>2022</v>
      </c>
      <c r="K23" s="82">
        <f>Synthese!W4</f>
        <v>12</v>
      </c>
      <c r="L23" s="82">
        <f>Synthese!X4</f>
        <v>11</v>
      </c>
      <c r="M23" s="114">
        <f>Synthese!Y4</f>
        <v>0.91666666666666663</v>
      </c>
      <c r="N23" s="56"/>
      <c r="O23" s="12"/>
      <c r="P23" s="21"/>
    </row>
    <row r="24" spans="1:22" s="6" customFormat="1" ht="11.25" customHeight="1" x14ac:dyDescent="0.2">
      <c r="A24" s="321" t="str">
        <f>Synthese!S57</f>
        <v>Doit Faire ses Preuves</v>
      </c>
      <c r="B24" s="322"/>
      <c r="C24" s="322"/>
      <c r="D24" s="322"/>
      <c r="E24" s="323"/>
      <c r="F24" s="327">
        <f>Données!N6</f>
        <v>6.6666666666666666E-2</v>
      </c>
      <c r="G24" s="329">
        <f>Données!N7</f>
        <v>0.6</v>
      </c>
      <c r="H24" s="329">
        <f>Données!N8</f>
        <v>0.33333333333333331</v>
      </c>
      <c r="I24" s="319">
        <f>Synthese!C5</f>
        <v>15</v>
      </c>
      <c r="J24" s="80">
        <f>Synthese!V5</f>
        <v>2021</v>
      </c>
      <c r="K24" s="82">
        <f>Synthese!W5</f>
        <v>15</v>
      </c>
      <c r="L24" s="82">
        <f>Synthese!X5</f>
        <v>11</v>
      </c>
      <c r="M24" s="114">
        <f>Synthese!Y5</f>
        <v>0.73333333333333328</v>
      </c>
      <c r="N24" s="55"/>
      <c r="O24" s="12"/>
      <c r="P24" s="21"/>
    </row>
    <row r="25" spans="1:22" s="6" customFormat="1" ht="12" customHeight="1" thickBot="1" x14ac:dyDescent="0.25">
      <c r="A25" s="324"/>
      <c r="B25" s="325"/>
      <c r="C25" s="325"/>
      <c r="D25" s="325"/>
      <c r="E25" s="326"/>
      <c r="F25" s="328"/>
      <c r="G25" s="330"/>
      <c r="H25" s="330"/>
      <c r="I25" s="320"/>
      <c r="J25" s="80">
        <f>Synthese!V6</f>
        <v>2020</v>
      </c>
      <c r="K25" s="82">
        <f>Synthese!W6</f>
        <v>12</v>
      </c>
      <c r="L25" s="82">
        <f>Synthese!X6</f>
        <v>6</v>
      </c>
      <c r="M25" s="114">
        <f>Synthese!Y6</f>
        <v>0.5</v>
      </c>
      <c r="N25" s="58"/>
      <c r="O25" s="59"/>
      <c r="P25" s="21"/>
    </row>
    <row r="26" spans="1:22" x14ac:dyDescent="0.25">
      <c r="A26" s="84" t="s">
        <v>68</v>
      </c>
    </row>
    <row r="27" spans="1:22" x14ac:dyDescent="0.25">
      <c r="A27" t="s">
        <v>69</v>
      </c>
      <c r="B27" s="85">
        <f>F24</f>
        <v>6.6666666666666666E-2</v>
      </c>
      <c r="F27" s="122" t="s">
        <v>254</v>
      </c>
      <c r="G27" s="115"/>
      <c r="H27" s="115"/>
      <c r="I27" s="115" t="s">
        <v>253</v>
      </c>
      <c r="J27" s="115"/>
      <c r="K27" s="118"/>
      <c r="L27" s="115"/>
      <c r="M27" s="115" t="s">
        <v>259</v>
      </c>
      <c r="N27" s="115"/>
      <c r="O27" s="119"/>
    </row>
    <row r="28" spans="1:22" x14ac:dyDescent="0.25">
      <c r="A28" t="s">
        <v>70</v>
      </c>
      <c r="B28" s="85">
        <f>G24</f>
        <v>0.6</v>
      </c>
      <c r="F28" s="116"/>
      <c r="G28" s="117"/>
      <c r="H28" s="117"/>
      <c r="I28" s="117" t="s">
        <v>252</v>
      </c>
      <c r="J28" s="117"/>
      <c r="K28" s="120"/>
      <c r="L28" s="117"/>
      <c r="M28" s="117" t="s">
        <v>252</v>
      </c>
      <c r="N28" s="117"/>
      <c r="O28" s="121"/>
    </row>
    <row r="29" spans="1:22" x14ac:dyDescent="0.25">
      <c r="A29" t="s">
        <v>71</v>
      </c>
      <c r="B29" s="85">
        <f>H24</f>
        <v>0.33333333333333331</v>
      </c>
    </row>
    <row r="33" spans="4:4" customFormat="1" x14ac:dyDescent="0.25">
      <c r="D33" s="19"/>
    </row>
    <row r="34" spans="4:4" customFormat="1" x14ac:dyDescent="0.25">
      <c r="D34" s="19"/>
    </row>
    <row r="35" spans="4:4" customFormat="1" x14ac:dyDescent="0.25"/>
    <row r="36" spans="4:4" customFormat="1" x14ac:dyDescent="0.25"/>
    <row r="37" spans="4:4" customFormat="1" x14ac:dyDescent="0.25"/>
    <row r="38" spans="4:4" customFormat="1" x14ac:dyDescent="0.25"/>
    <row r="39" spans="4:4" customFormat="1" x14ac:dyDescent="0.25"/>
    <row r="40" spans="4:4" customFormat="1" x14ac:dyDescent="0.25"/>
    <row r="41" spans="4:4" customFormat="1" x14ac:dyDescent="0.25"/>
    <row r="42" spans="4:4" customFormat="1" x14ac:dyDescent="0.25"/>
    <row r="43" spans="4:4" customFormat="1" x14ac:dyDescent="0.25"/>
    <row r="44" spans="4:4" customFormat="1" x14ac:dyDescent="0.25"/>
    <row r="45" spans="4:4" customFormat="1" x14ac:dyDescent="0.25"/>
    <row r="46" spans="4:4" customFormat="1" x14ac:dyDescent="0.25"/>
    <row r="47" spans="4:4" customFormat="1" x14ac:dyDescent="0.25"/>
    <row r="48" spans="4:4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</sheetData>
  <sheetProtection password="C1F7" sheet="1" formatCells="0" formatColumns="0" formatRows="0" insertColumns="0" insertRows="0" insertHyperlinks="0" deleteColumns="0" deleteRows="0" sort="0" autoFilter="0" pivotTables="0"/>
  <protectedRanges>
    <protectedRange sqref="A22 J19 M9:O19" name="Plage2_1_3_1"/>
    <protectedRange sqref="A22 J19 M9:O19" name="Plage1_2_3_1"/>
    <protectedRange sqref="F24:H24" name="Plage1_1_1_3_1_1"/>
  </protectedRanges>
  <mergeCells count="54">
    <mergeCell ref="I24:I25"/>
    <mergeCell ref="A22:E23"/>
    <mergeCell ref="F22:F23"/>
    <mergeCell ref="G22:G23"/>
    <mergeCell ref="H22:H23"/>
    <mergeCell ref="A24:E25"/>
    <mergeCell ref="F24:F25"/>
    <mergeCell ref="G24:G25"/>
    <mergeCell ref="H24:H25"/>
    <mergeCell ref="E18:H18"/>
    <mergeCell ref="M18:O18"/>
    <mergeCell ref="A19:H19"/>
    <mergeCell ref="J19:O19"/>
    <mergeCell ref="A20:E21"/>
    <mergeCell ref="F20:I20"/>
    <mergeCell ref="J20:M20"/>
    <mergeCell ref="N20:O21"/>
    <mergeCell ref="F21:H21"/>
    <mergeCell ref="I21:I23"/>
    <mergeCell ref="E15:H15"/>
    <mergeCell ref="M15:O15"/>
    <mergeCell ref="E16:H16"/>
    <mergeCell ref="M16:O16"/>
    <mergeCell ref="E17:H17"/>
    <mergeCell ref="M17:O17"/>
    <mergeCell ref="E12:H12"/>
    <mergeCell ref="M12:O12"/>
    <mergeCell ref="E13:H13"/>
    <mergeCell ref="M13:O13"/>
    <mergeCell ref="E14:H14"/>
    <mergeCell ref="M14:O14"/>
    <mergeCell ref="E11:H11"/>
    <mergeCell ref="M11:O11"/>
    <mergeCell ref="H5:I6"/>
    <mergeCell ref="J5:K5"/>
    <mergeCell ref="J6:K6"/>
    <mergeCell ref="M7:O8"/>
    <mergeCell ref="E9:H9"/>
    <mergeCell ref="M9:O9"/>
    <mergeCell ref="E10:H10"/>
    <mergeCell ref="M10:O10"/>
    <mergeCell ref="A7:D7"/>
    <mergeCell ref="E7:H8"/>
    <mergeCell ref="I7:L7"/>
    <mergeCell ref="A1:K1"/>
    <mergeCell ref="L1:O6"/>
    <mergeCell ref="T1:W1"/>
    <mergeCell ref="A2:K2"/>
    <mergeCell ref="A3:D6"/>
    <mergeCell ref="E3:G4"/>
    <mergeCell ref="H3:I4"/>
    <mergeCell ref="J3:K3"/>
    <mergeCell ref="J4:K4"/>
    <mergeCell ref="E5:G6"/>
  </mergeCells>
  <pageMargins left="0" right="0" top="0.19685039370078741" bottom="0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14</vt:i4>
      </vt:variant>
    </vt:vector>
  </HeadingPairs>
  <TitlesOfParts>
    <vt:vector size="32" baseType="lpstr">
      <vt:lpstr>QUATTROCCHI</vt:lpstr>
      <vt:lpstr>Données</vt:lpstr>
      <vt:lpstr>Synthese</vt:lpstr>
      <vt:lpstr>Nom étudiant1</vt:lpstr>
      <vt:lpstr>Etudiant 2</vt:lpstr>
      <vt:lpstr>Etudiant 3</vt:lpstr>
      <vt:lpstr>Etudiant 4</vt:lpstr>
      <vt:lpstr>Etudiant 5</vt:lpstr>
      <vt:lpstr>Etudiant 6</vt:lpstr>
      <vt:lpstr>Etudiant 7</vt:lpstr>
      <vt:lpstr>Etudiant 8</vt:lpstr>
      <vt:lpstr>Etudiant 9</vt:lpstr>
      <vt:lpstr>Etudiant 10</vt:lpstr>
      <vt:lpstr>Etudiant 11</vt:lpstr>
      <vt:lpstr>Etudiant 12</vt:lpstr>
      <vt:lpstr>Etudiant 13</vt:lpstr>
      <vt:lpstr>Etudiant 14</vt:lpstr>
      <vt:lpstr>Etudiant 15</vt:lpstr>
      <vt:lpstr>'Etudiant 10'!Zone_d_impression</vt:lpstr>
      <vt:lpstr>'Etudiant 11'!Zone_d_impression</vt:lpstr>
      <vt:lpstr>'Etudiant 12'!Zone_d_impression</vt:lpstr>
      <vt:lpstr>'Etudiant 14'!Zone_d_impression</vt:lpstr>
      <vt:lpstr>'Etudiant 15'!Zone_d_impression</vt:lpstr>
      <vt:lpstr>'Etudiant 2'!Zone_d_impression</vt:lpstr>
      <vt:lpstr>'Etudiant 3'!Zone_d_impression</vt:lpstr>
      <vt:lpstr>'Etudiant 4'!Zone_d_impression</vt:lpstr>
      <vt:lpstr>'Etudiant 5'!Zone_d_impression</vt:lpstr>
      <vt:lpstr>'Etudiant 6'!Zone_d_impression</vt:lpstr>
      <vt:lpstr>'Etudiant 7'!Zone_d_impression</vt:lpstr>
      <vt:lpstr>'Etudiant 8'!Zone_d_impression</vt:lpstr>
      <vt:lpstr>'Etudiant 9'!Zone_d_impression</vt:lpstr>
      <vt:lpstr>'Nom étudiant1'!Zone_d_impression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user;BENOIT CARBO</dc:creator>
  <cp:lastModifiedBy>Benoît CARBO</cp:lastModifiedBy>
  <cp:revision/>
  <cp:lastPrinted>2024-01-08T17:11:59Z</cp:lastPrinted>
  <dcterms:created xsi:type="dcterms:W3CDTF">2015-03-30T09:14:37Z</dcterms:created>
  <dcterms:modified xsi:type="dcterms:W3CDTF">2024-01-08T17:26:08Z</dcterms:modified>
</cp:coreProperties>
</file>