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DES2\BTS ORGA\BTS MMCManutention\2020\circulaire 2020\"/>
    </mc:Choice>
  </mc:AlternateContent>
  <bookViews>
    <workbookView xWindow="0" yWindow="0" windowWidth="28800" windowHeight="12300"/>
  </bookViews>
  <sheets>
    <sheet name="Unité U51" sheetId="2" r:id="rId1"/>
    <sheet name="Unité U52" sheetId="3" r:id="rId2"/>
    <sheet name="Unité U6" sheetId="1" r:id="rId3"/>
  </sheets>
  <definedNames>
    <definedName name="_xlnm.Print_Area" localSheetId="0">'Unité U51'!$A$2:$G$49</definedName>
    <definedName name="_xlnm.Print_Area" localSheetId="1">'Unité U52'!$A$1:$G$56</definedName>
    <definedName name="_xlnm.Print_Area" localSheetId="2">'Unité U6'!$A$1:$G$42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5" i="1" l="1"/>
  <c r="I28" i="1"/>
  <c r="I27" i="1"/>
  <c r="I26" i="1"/>
  <c r="I24" i="1"/>
  <c r="I23" i="1"/>
  <c r="I21" i="1"/>
  <c r="I19" i="1"/>
  <c r="I16" i="1"/>
  <c r="I13" i="1"/>
  <c r="I10" i="1"/>
  <c r="I7" i="1"/>
  <c r="I7" i="3" l="1"/>
  <c r="I30" i="1" l="1"/>
  <c r="O28" i="1"/>
  <c r="P28" i="1" s="1"/>
  <c r="O27" i="1"/>
  <c r="P27" i="1" s="1"/>
  <c r="O26" i="1"/>
  <c r="P26" i="1" s="1"/>
  <c r="O24" i="1"/>
  <c r="P24" i="1" s="1"/>
  <c r="O23" i="1"/>
  <c r="P23" i="1" s="1"/>
  <c r="O21" i="1"/>
  <c r="P21" i="1" s="1"/>
  <c r="O19" i="1"/>
  <c r="P19" i="1" s="1"/>
  <c r="H24" i="1"/>
  <c r="H19" i="1"/>
  <c r="O16" i="1"/>
  <c r="P16" i="1" s="1"/>
  <c r="O10" i="1"/>
  <c r="P10" i="1" s="1"/>
  <c r="O13" i="1"/>
  <c r="P13" i="1" s="1"/>
  <c r="O7" i="1"/>
  <c r="P7" i="1" s="1"/>
  <c r="O7" i="3"/>
  <c r="M7" i="3"/>
  <c r="M21" i="1"/>
  <c r="M7" i="1"/>
  <c r="K28" i="1"/>
  <c r="K27" i="1"/>
  <c r="K26" i="1"/>
  <c r="K24" i="1"/>
  <c r="K23" i="1"/>
  <c r="K21" i="1"/>
  <c r="K19" i="1"/>
  <c r="K7" i="1"/>
  <c r="R7" i="1" l="1"/>
  <c r="R21" i="1"/>
  <c r="Q21" i="1"/>
  <c r="Q7" i="1"/>
  <c r="D32" i="1" s="1"/>
  <c r="I40" i="3"/>
  <c r="I37" i="3"/>
  <c r="I36" i="3"/>
  <c r="I33" i="3"/>
  <c r="I28" i="3"/>
  <c r="I25" i="3"/>
  <c r="I22" i="3"/>
  <c r="I20" i="3"/>
  <c r="I17" i="3"/>
  <c r="I15" i="3"/>
  <c r="I13" i="3"/>
  <c r="I10" i="3"/>
  <c r="I8" i="2"/>
  <c r="C49" i="3"/>
  <c r="O40" i="3"/>
  <c r="P40" i="3" s="1"/>
  <c r="R40" i="3" s="1"/>
  <c r="O37" i="3"/>
  <c r="P37" i="3" s="1"/>
  <c r="R37" i="3" s="1"/>
  <c r="O36" i="3"/>
  <c r="P36" i="3" s="1"/>
  <c r="R36" i="3" s="1"/>
  <c r="O33" i="3"/>
  <c r="P33" i="3" s="1"/>
  <c r="R33" i="3" s="1"/>
  <c r="O28" i="3"/>
  <c r="P28" i="3" s="1"/>
  <c r="R28" i="3" s="1"/>
  <c r="O25" i="3"/>
  <c r="P25" i="3" s="1"/>
  <c r="R25" i="3" s="1"/>
  <c r="O22" i="3"/>
  <c r="P22" i="3" s="1"/>
  <c r="R22" i="3" s="1"/>
  <c r="O20" i="3"/>
  <c r="P20" i="3" s="1"/>
  <c r="R20" i="3" s="1"/>
  <c r="O17" i="3"/>
  <c r="P17" i="3" s="1"/>
  <c r="R17" i="3" s="1"/>
  <c r="O15" i="3"/>
  <c r="P15" i="3" s="1"/>
  <c r="R15" i="3" s="1"/>
  <c r="O13" i="3"/>
  <c r="P13" i="3" s="1"/>
  <c r="R13" i="3" s="1"/>
  <c r="O10" i="3"/>
  <c r="P7" i="3"/>
  <c r="R7" i="3" s="1"/>
  <c r="Q33" i="3"/>
  <c r="Q15" i="3"/>
  <c r="Q13" i="3"/>
  <c r="Q7" i="3"/>
  <c r="O8" i="2"/>
  <c r="P8" i="2" s="1"/>
  <c r="R8" i="2"/>
  <c r="Q11" i="2"/>
  <c r="Q8" i="2"/>
  <c r="K25" i="3"/>
  <c r="Q25" i="3" s="1"/>
  <c r="K22" i="3"/>
  <c r="Q22" i="3" s="1"/>
  <c r="K20" i="3"/>
  <c r="Q20" i="3" s="1"/>
  <c r="K17" i="3"/>
  <c r="Q17" i="3" s="1"/>
  <c r="K15" i="3"/>
  <c r="K13" i="3"/>
  <c r="K10" i="3"/>
  <c r="Q10" i="3" s="1"/>
  <c r="K7" i="3"/>
  <c r="H7" i="3"/>
  <c r="H10" i="3"/>
  <c r="H13" i="3"/>
  <c r="H15" i="3"/>
  <c r="H17" i="3"/>
  <c r="H20" i="3"/>
  <c r="H22" i="3"/>
  <c r="H25" i="3"/>
  <c r="H28" i="3"/>
  <c r="H33" i="3"/>
  <c r="H36" i="3"/>
  <c r="H37" i="3"/>
  <c r="H40" i="3"/>
  <c r="I35" i="2"/>
  <c r="I32" i="2"/>
  <c r="I30" i="2"/>
  <c r="I28" i="2"/>
  <c r="I27" i="2"/>
  <c r="I25" i="2"/>
  <c r="I22" i="2"/>
  <c r="I20" i="2"/>
  <c r="I11" i="2"/>
  <c r="I14" i="2"/>
  <c r="I17" i="2"/>
  <c r="C42" i="2"/>
  <c r="S7" i="1" l="1"/>
  <c r="D43" i="3"/>
  <c r="I37" i="2"/>
  <c r="D44" i="3"/>
  <c r="S15" i="3"/>
  <c r="I42" i="3"/>
  <c r="O35" i="2" l="1"/>
  <c r="P35" i="2" s="1"/>
  <c r="O32" i="2"/>
  <c r="P32" i="2" s="1"/>
  <c r="O30" i="2"/>
  <c r="O28" i="2"/>
  <c r="P28" i="2" s="1"/>
  <c r="O27" i="2"/>
  <c r="P27" i="2" s="1"/>
  <c r="O25" i="2"/>
  <c r="P25" i="2" s="1"/>
  <c r="O22" i="2"/>
  <c r="P22" i="2" s="1"/>
  <c r="O20" i="2"/>
  <c r="P20" i="2" s="1"/>
  <c r="R20" i="2" s="1"/>
  <c r="O17" i="2"/>
  <c r="P17" i="2" s="1"/>
  <c r="R17" i="2" s="1"/>
  <c r="H22" i="2"/>
  <c r="H11" i="2"/>
  <c r="H14" i="2"/>
  <c r="H17" i="2"/>
  <c r="O11" i="2"/>
  <c r="P11" i="2" s="1"/>
  <c r="R11" i="2" s="1"/>
  <c r="O14" i="2"/>
  <c r="P14" i="2" s="1"/>
  <c r="R14" i="2" s="1"/>
  <c r="K35" i="2"/>
  <c r="K32" i="2"/>
  <c r="K30" i="2"/>
  <c r="K28" i="2"/>
  <c r="K27" i="2"/>
  <c r="K25" i="2"/>
  <c r="K22" i="2"/>
  <c r="K20" i="2"/>
  <c r="Q20" i="2" s="1"/>
  <c r="K17" i="2"/>
  <c r="K14" i="2"/>
  <c r="Q14" i="2" s="1"/>
  <c r="K11" i="2"/>
  <c r="K8" i="2"/>
  <c r="S22" i="2" l="1"/>
  <c r="Q17" i="2"/>
  <c r="D38" i="2" s="1"/>
  <c r="P30" i="2"/>
  <c r="K16" i="1"/>
  <c r="K13" i="1"/>
  <c r="K10" i="1"/>
  <c r="K40" i="3"/>
  <c r="Q40" i="3" s="1"/>
  <c r="K37" i="3"/>
  <c r="Q37" i="3" s="1"/>
  <c r="K36" i="3"/>
  <c r="Q36" i="3" s="1"/>
  <c r="K33" i="3"/>
  <c r="K28" i="3"/>
  <c r="Q28" i="3" s="1"/>
  <c r="M30" i="2"/>
  <c r="T30" i="2" s="1"/>
  <c r="M8" i="2"/>
  <c r="D45" i="3" l="1"/>
  <c r="S25" i="3"/>
  <c r="S8" i="2"/>
  <c r="D39" i="2" s="1"/>
  <c r="T8" i="2"/>
  <c r="S30" i="2"/>
  <c r="H7" i="1"/>
  <c r="U8" i="2" l="1"/>
  <c r="H10" i="1"/>
  <c r="H13" i="1" l="1"/>
  <c r="H16" i="1"/>
  <c r="H21" i="1"/>
  <c r="H23" i="1"/>
  <c r="H26" i="1"/>
  <c r="H27" i="1"/>
  <c r="H28" i="1"/>
  <c r="H20" i="2"/>
  <c r="H25" i="2"/>
  <c r="H27" i="2"/>
  <c r="H28" i="2"/>
  <c r="H30" i="2"/>
  <c r="H32" i="2"/>
  <c r="H35" i="2"/>
  <c r="H8" i="2"/>
  <c r="P10" i="3" l="1"/>
  <c r="R10" i="3" s="1"/>
  <c r="T7" i="3" s="1"/>
  <c r="S7" i="3" l="1"/>
  <c r="U7" i="3" s="1"/>
  <c r="D46" i="3"/>
  <c r="M25" i="3" l="1"/>
  <c r="T25" i="3" s="1"/>
  <c r="M15" i="3"/>
  <c r="T15" i="3" s="1"/>
  <c r="M22" i="2"/>
  <c r="T22" i="2" s="1"/>
</calcChain>
</file>

<file path=xl/sharedStrings.xml><?xml version="1.0" encoding="utf-8"?>
<sst xmlns="http://schemas.openxmlformats.org/spreadsheetml/2006/main" count="213" uniqueCount="150">
  <si>
    <t>BTS MMCM - unité U6</t>
  </si>
  <si>
    <t>Contribution au fonctionnement d’un service</t>
  </si>
  <si>
    <t xml:space="preserve">Session : </t>
  </si>
  <si>
    <t>Établissement :</t>
  </si>
  <si>
    <t>Date de l'évaluation :</t>
  </si>
  <si>
    <t>Compétences évaluées</t>
  </si>
  <si>
    <t>Indicateurs d'évaluation</t>
  </si>
  <si>
    <t>C1.2 : Échanger en interne et en externe avec un tiers y compris en langue anglaise.</t>
  </si>
  <si>
    <t>► Contacter un tiers.</t>
  </si>
  <si>
    <t>La prise de contact est préparée.</t>
  </si>
  <si>
    <t>La formulation est claire et adaptée.</t>
  </si>
  <si>
    <t>Le canal de communication est bien choisi.</t>
  </si>
  <si>
    <t>► Dialoguer avec un tiers.</t>
  </si>
  <si>
    <t>La problématique et les besoins du tiers sont cernés.</t>
  </si>
  <si>
    <t>Les réponses apportées sont correctement formulées et adaptées au contexte.</t>
  </si>
  <si>
    <t>Le document est correctement renseigné.</t>
  </si>
  <si>
    <t>► Rendre compte de son intervention.</t>
  </si>
  <si>
    <t>Le choix du support de communication est pertinent.</t>
  </si>
  <si>
    <t>Un compte rendu détaillé et fiable de l’intervention est réalisé en tenant compte de la politique interne de l’entreprise.</t>
  </si>
  <si>
    <t>La qualité de l’expression écrite et orale est prise en compte.</t>
  </si>
  <si>
    <t>► Conseiller un tiers</t>
  </si>
  <si>
    <t>Le conseil donné est adapté à la problématique (utilisation, entretien, sécurité, coût, juridique, environnement…).</t>
  </si>
  <si>
    <t>Des informations sur les services techniques et commerciaux additionnels disponibles sont présentées et argumentées.</t>
  </si>
  <si>
    <t>Les caractéristiques techniques des solutions envisageables sont présentées et argumentées.</t>
  </si>
  <si>
    <t>► Partager son expérience.</t>
  </si>
  <si>
    <t>Les informations sont partagées avec les supports techniques des constructeurs et les services internes dans le cadre d’une démarche d’amélioration des procédures.</t>
  </si>
  <si>
    <t>C5.3 : Réaliser un document professionnel.</t>
  </si>
  <si>
    <t>► Rédiger la procédure (par exemple : de diagnostic, d’intervention, d’utilisation, d’adaptation).</t>
  </si>
  <si>
    <t>La procédure permet de tendre vers l’optimisation des moyens mis en œuvre pour parvenir au résultat attendu (par exemple : gain de temps, gain de qualité).</t>
  </si>
  <si>
    <t>Le vocabulaire technique et/ou les représentations graphiques sont adaptés.</t>
  </si>
  <si>
    <t>Le support est adapté à la situation.</t>
  </si>
  <si>
    <t>Les critères HQSE et économiques sont pris en compte.</t>
  </si>
  <si>
    <t>Les exigences de l’entreprise sont respectées.</t>
  </si>
  <si>
    <t>► Adapter, enrichir une documentation technique ou d’entreprise.</t>
  </si>
  <si>
    <t>BTS MMCM - unité U51</t>
  </si>
  <si>
    <t>Réalisation d'un diagnostic</t>
  </si>
  <si>
    <t>C1.1 : S’informer</t>
  </si>
  <si>
    <t>► Collecter les informations nécessaires à son intervention sur le client et son équipement.</t>
  </si>
  <si>
    <t>Les démarches de recherche d’informations mises en œuvre sont efficientes.</t>
  </si>
  <si>
    <t>Les informations et les sources mobilisées sont pertinentes au regard du besoin.</t>
  </si>
  <si>
    <t xml:space="preserve">Les informations collectées permettent d’analyser les conditions de fonctionnement ou de dysfonctionnement du matériel. </t>
  </si>
  <si>
    <t>► Collecter les informations nécessaires à son intervention sur les données techniques et économiques liées à l’intervention.</t>
  </si>
  <si>
    <t>► Collecter les informations nécessaires à son intervention sur les attentes du client.</t>
  </si>
  <si>
    <t>► Collecter les informations nécessaires à son intervention sur les données relatives à l'hygiène, la qualité, la sécurité et l’environnement.</t>
  </si>
  <si>
    <t>► Structurer, classer et hiérarchiser les données collectées.</t>
  </si>
  <si>
    <t>Les données collectées sont triées et organisées de façon pertinente.</t>
  </si>
  <si>
    <t xml:space="preserve">C2.4 : Identifier la défaillance </t>
  </si>
  <si>
    <t>► Formuler et hiérarchiser les hypothèses.</t>
  </si>
  <si>
    <t>Les données sont sélectionnées et interprétées.</t>
  </si>
  <si>
    <t>Les hypothèses émises sont cohérentes.</t>
  </si>
  <si>
    <t>Les hypothèses sont hiérarchisées.</t>
  </si>
  <si>
    <t>► Valider les hypothèses.</t>
  </si>
  <si>
    <t>L’hypothèse émise est validée.</t>
  </si>
  <si>
    <t>L’(les) élément(s) défectueux est (sont) identifié(s).</t>
  </si>
  <si>
    <t>► Localiser le défaut.</t>
  </si>
  <si>
    <t>Le défaut est localisé suivant la procédure.</t>
  </si>
  <si>
    <t>► Identifier la cause probable et les conséquences de la défaillance.</t>
  </si>
  <si>
    <t>La cause probable et les conséquences sont identifiées.</t>
  </si>
  <si>
    <t>C5.1 : Mettre en œuvre un matériel, des outils de mesure ou de diagnostic, une procédure</t>
  </si>
  <si>
    <t>► Identifier et répertorier les conditions liées à la mise en œuvre.</t>
  </si>
  <si>
    <t>Les règles de sécurité sont identifiées.</t>
  </si>
  <si>
    <t>Les conditions de mise en œuvre sont répertoriées.</t>
  </si>
  <si>
    <t>► Choisir, préparer les matériels, les outils ou les procédures.</t>
  </si>
  <si>
    <t>Le choix des outils est approprié à l'attente.</t>
  </si>
  <si>
    <t>Le support est préparé pour une mise en œuvre dans des conditions optimales.</t>
  </si>
  <si>
    <t>La procédure choisie est adaptée.</t>
  </si>
  <si>
    <t>► Mettre en œuvre les matériels, les outils ou les procédures.</t>
  </si>
  <si>
    <t xml:space="preserve">La mise en œuvre des matériels, des outils de mesure et de diagnostic, des procédures est réalisée dans les conditions prévues. </t>
  </si>
  <si>
    <t>Les actions sont consignées.</t>
  </si>
  <si>
    <t>BTS MMCM - unité U52</t>
  </si>
  <si>
    <t xml:space="preserve">Organisation et réalisation d’une intervention </t>
  </si>
  <si>
    <t>C4.1 : Gérer les postes de travail</t>
  </si>
  <si>
    <t>La(les) zone(s) définie(s) est(sont) adaptée(s) aux activités.</t>
  </si>
  <si>
    <t>Les moyens sont définis et adaptés aux interventions.</t>
  </si>
  <si>
    <t>Les mesures d’hygiène, de sécurité et environnementales sont prises en compte.</t>
  </si>
  <si>
    <t>► Organiser le(s) poste(s) de travail.</t>
  </si>
  <si>
    <t>L’organisation du poste de travail est en cohérence avec l’intervention et conforme aux procédures.</t>
  </si>
  <si>
    <t>Les règles d’hygiène, de sécurité et environnementales sont respectées.</t>
  </si>
  <si>
    <t>► Veiller à l’application et au respect des procédures (constructeur, internes, HQSE, client).</t>
  </si>
  <si>
    <t>C4.2 : Planifier et gérer les opérations</t>
  </si>
  <si>
    <t>► Organiser et planifier les activités afin de respecter les délais.</t>
  </si>
  <si>
    <t xml:space="preserve">Le plan de charge est cohérent et optimisé. </t>
  </si>
  <si>
    <t>La planification prend en compte toutes les contraintes (compétences humaines, disponibilités matérielles, délais, règles HQSE).</t>
  </si>
  <si>
    <t>► Suivre et contrôler l’avancement des activités en cours.</t>
  </si>
  <si>
    <t>Les anomalies sont signalées.</t>
  </si>
  <si>
    <t>► Remédier à un aléa.</t>
  </si>
  <si>
    <t>Les écarts sont pris en compte.</t>
  </si>
  <si>
    <t>► Valider l’activité.</t>
  </si>
  <si>
    <t>La synthèse des opérations et des contrôles associés est réalisée.</t>
  </si>
  <si>
    <t>La synthèse permet de statuer sur la validation de l’activité.</t>
  </si>
  <si>
    <t>C5.2 : Remettre en conformité. Régler, calibrer, adapter, paramétrer</t>
  </si>
  <si>
    <t>► Déposer, reposer ou remplacer des sous-ensembles.</t>
  </si>
  <si>
    <t>Les consignes et les règles HQSE sont prises en compte.</t>
  </si>
  <si>
    <t>Les prescriptions du constructeur sont respectées.</t>
  </si>
  <si>
    <t>Le temps de l’intervention est respecté.</t>
  </si>
  <si>
    <t>Les différentes étapes de démontage/remontage sont réalisées conformément aux procédures.</t>
  </si>
  <si>
    <t>L’état des pièces est correctement contrôlé et apprécié.</t>
  </si>
  <si>
    <t>Le jugement de la conformité des éléments retenus pour le remontage est correct (à garder, réparer, remplacer).</t>
  </si>
  <si>
    <t>Les éléments défectueux sont gérés (répertoriés, consignés).</t>
  </si>
  <si>
    <t>Les opérations réalisées sont au niveau de qualité requis.</t>
  </si>
  <si>
    <t>► Réparer un élément ou réaliser un élément d’adaptation.</t>
  </si>
  <si>
    <t>La qualité du travail permet la réutilisation de l’élément ou le prototype répond au cahier des charges.</t>
  </si>
  <si>
    <t>Les actions sont menées dans le respect de la règlementation et des procédures.</t>
  </si>
  <si>
    <t>Les règles HQSE sont respectées.</t>
  </si>
  <si>
    <t>► Effectuer les réglages et mises au point des différents systèmes.</t>
  </si>
  <si>
    <t>Les réglages sont conformes aux préconisations du constructeur et effectués à chaque étape.</t>
  </si>
  <si>
    <t>► Paramétrer / calibrer les systèmes.</t>
  </si>
  <si>
    <t>Les procédures de réinitialisation et paramétrages sont appliquées et respectées (exemples : procédures d’apprentissage, de calibrage, de remise à zéro, d’effacement des codes défauts).</t>
  </si>
  <si>
    <t>Les paramétrages respectent les caractéristiques et la configuration du système.</t>
  </si>
  <si>
    <t>La mise à jour des logiciels est effectuée.</t>
  </si>
  <si>
    <t>► Valider le résultat d’une intervention.</t>
  </si>
  <si>
    <t>Les conclusions sont consignées.</t>
  </si>
  <si>
    <t>Les performances ou caractéristiques sont conformes aux attendus.</t>
  </si>
  <si>
    <t>% par macro compétence</t>
  </si>
  <si>
    <t>Poids recherché macro compétence</t>
  </si>
  <si>
    <t>Poids recherché par compétence</t>
  </si>
  <si>
    <t>%  par compétence</t>
  </si>
  <si>
    <t>non traité</t>
  </si>
  <si>
    <t>comp</t>
  </si>
  <si>
    <t>macro</t>
  </si>
  <si>
    <t>note</t>
  </si>
  <si>
    <t>note comp</t>
  </si>
  <si>
    <t>note macro</t>
  </si>
  <si>
    <t>Des actions correctives ou complémentaires sont proposées.</t>
  </si>
  <si>
    <t>%traitement</t>
  </si>
  <si>
    <t>Poids par compétence</t>
  </si>
  <si>
    <t>Poids par macro compétence</t>
  </si>
  <si>
    <t>Candidat</t>
  </si>
  <si>
    <t>Nom :</t>
  </si>
  <si>
    <t>Prénom :</t>
  </si>
  <si>
    <t xml:space="preserve"> /20</t>
  </si>
  <si>
    <t>Note sur 20 proposée au jury* :</t>
  </si>
  <si>
    <t>/20</t>
  </si>
  <si>
    <t xml:space="preserve">* La note proposée, arrondie au demi point ou au point entier supérieur, est décidée par les évaluateurs à partir de la note brute </t>
  </si>
  <si>
    <t>Appréciation globale</t>
  </si>
  <si>
    <t>Noms des Évaluateurs</t>
  </si>
  <si>
    <t>Signatures</t>
  </si>
  <si>
    <r>
      <t xml:space="preserve">Note brute (si le taux d'indicateurs évalués pour C11 &lt; 60%, ou si il y a une erreur, alors le calcul est refusé. Voir repères </t>
    </r>
    <r>
      <rPr>
        <sz val="12"/>
        <color indexed="10"/>
        <rFont val="Arial"/>
        <family val="2"/>
      </rPr>
      <t xml:space="preserve">◄ </t>
    </r>
    <r>
      <rPr>
        <sz val="12"/>
        <rFont val="Arial"/>
        <family val="2"/>
      </rPr>
      <t>ou</t>
    </r>
    <r>
      <rPr>
        <sz val="12"/>
        <color indexed="10"/>
        <rFont val="Arial"/>
        <family val="2"/>
      </rPr>
      <t xml:space="preserve"> !</t>
    </r>
    <r>
      <rPr>
        <sz val="12"/>
        <rFont val="Arial"/>
        <family val="2"/>
      </rPr>
      <t xml:space="preserve"> à droite de la grille) :</t>
    </r>
  </si>
  <si>
    <t xml:space="preserve">Taux Tx C41 attendu d'indicateurs évalués pour la compétence C41 : 60% </t>
  </si>
  <si>
    <t xml:space="preserve">Taux Tx C52 attendu d'indicateurs évalués pour la compétence C52 : 70% </t>
  </si>
  <si>
    <t xml:space="preserve">Taux Tx C42 attendu d'indicateurs évalués pour la compétence C42 : 50% </t>
  </si>
  <si>
    <t xml:space="preserve">Taux Tx C11 attendu d'indicateurs évalués pour la compétence C11 : 60% </t>
  </si>
  <si>
    <r>
      <t xml:space="preserve">Note brute (si le taux d'indicateurs évalués par compétence est trop bas, ou si il y a une erreur, alors le calcul est refusé. Voir repères </t>
    </r>
    <r>
      <rPr>
        <sz val="12"/>
        <color indexed="10"/>
        <rFont val="Arial"/>
        <family val="2"/>
      </rPr>
      <t xml:space="preserve">◄ </t>
    </r>
    <r>
      <rPr>
        <sz val="12"/>
        <rFont val="Arial"/>
        <family val="2"/>
      </rPr>
      <t>ou</t>
    </r>
    <r>
      <rPr>
        <sz val="12"/>
        <color indexed="10"/>
        <rFont val="Arial"/>
        <family val="2"/>
      </rPr>
      <t xml:space="preserve"> !</t>
    </r>
    <r>
      <rPr>
        <sz val="12"/>
        <rFont val="Arial"/>
        <family val="2"/>
      </rPr>
      <t xml:space="preserve"> à droite de la grille) :</t>
    </r>
  </si>
  <si>
    <r>
      <t xml:space="preserve">Note brute (si il y a une erreur, alors le calcul est refusé. Voir repères </t>
    </r>
    <r>
      <rPr>
        <sz val="12"/>
        <color indexed="10"/>
        <rFont val="Arial"/>
        <family val="2"/>
      </rPr>
      <t xml:space="preserve">◄ </t>
    </r>
    <r>
      <rPr>
        <sz val="12"/>
        <rFont val="Arial"/>
        <family val="2"/>
      </rPr>
      <t>ou</t>
    </r>
    <r>
      <rPr>
        <sz val="12"/>
        <color indexed="10"/>
        <rFont val="Arial"/>
        <family val="2"/>
      </rPr>
      <t xml:space="preserve"> !</t>
    </r>
    <r>
      <rPr>
        <sz val="12"/>
        <rFont val="Arial"/>
        <family val="2"/>
      </rPr>
      <t xml:space="preserve"> à droite de la grille) :</t>
    </r>
  </si>
  <si>
    <t>L’organisation du poste de travail et des équipements respecte la démarche qualité de l’entreprise.</t>
  </si>
  <si>
    <t>Les postes de travail définis sont maintenus en état en regard des exigences règlementaires ou de l’entreprise.</t>
  </si>
  <si>
    <t>L’avancement des travaux est consigné.</t>
  </si>
  <si>
    <t>Les opérations sont réalisées dans le respect des règles HQSE et des délais attendus.</t>
  </si>
  <si>
    <t>► Démonter des sous-ensembles.
► Contrôler, apprécier l’état des pièces constitutives du sous-ensemble.
► Statuer sur les éléments à remonter.
► Remonter.</t>
  </si>
  <si>
    <t>► Définir la(les) zone(s) de travail et les moyens adaptés.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</si>
</sst>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5" x14ac:knownFonts="1"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2"/>
      <name val="Arial Black"/>
      <family val="2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11"/>
      <name val="Arial"/>
      <family val="2"/>
    </font>
    <font>
      <sz val="11"/>
      <name val="Times New Roman"/>
      <family val="1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indexed="12"/>
      <name val="Arial"/>
      <family val="2"/>
    </font>
    <font>
      <sz val="12"/>
      <name val="Arial"/>
      <family val="2"/>
    </font>
    <font>
      <sz val="12"/>
      <color indexed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  <font>
      <sz val="9"/>
      <name val="Arial Narrow"/>
      <family val="2"/>
    </font>
    <font>
      <sz val="10"/>
      <color indexed="12"/>
      <name val="Arial"/>
      <family val="2"/>
    </font>
    <font>
      <b/>
      <sz val="12"/>
      <color theme="1"/>
      <name val="Calibri"/>
      <family val="2"/>
      <scheme val="minor"/>
    </font>
    <font>
      <b/>
      <sz val="12"/>
      <name val="Arial Black"/>
      <family val="2"/>
    </font>
  </fonts>
  <fills count="8">
    <fill>
      <patternFill patternType="none"/>
    </fill>
    <fill>
      <patternFill patternType="gray125"/>
    </fill>
    <fill>
      <patternFill patternType="solid">
        <fgColor rgb="FFFADB9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80">
    <xf numFmtId="0" fontId="0" fillId="0" borderId="0" xfId="0"/>
    <xf numFmtId="0" fontId="2" fillId="0" borderId="0" xfId="1" applyFont="1" applyBorder="1" applyAlignment="1" applyProtection="1">
      <alignment horizontal="right" vertical="center" wrapText="1"/>
    </xf>
    <xf numFmtId="0" fontId="2" fillId="0" borderId="0" xfId="1" applyFont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right" vertical="center"/>
    </xf>
    <xf numFmtId="0" fontId="0" fillId="0" borderId="0" xfId="0" applyAlignment="1" applyProtection="1">
      <alignment horizontal="left" vertical="center"/>
      <protection locked="0"/>
    </xf>
    <xf numFmtId="14" fontId="0" fillId="0" borderId="0" xfId="0" applyNumberFormat="1" applyBorder="1" applyAlignment="1" applyProtection="1">
      <alignment horizontal="left" vertical="center"/>
      <protection locked="0"/>
    </xf>
    <xf numFmtId="0" fontId="4" fillId="0" borderId="1" xfId="1" applyFont="1" applyBorder="1" applyAlignment="1" applyProtection="1">
      <alignment horizontal="center" vertical="center"/>
    </xf>
    <xf numFmtId="0" fontId="6" fillId="0" borderId="5" xfId="1" applyFont="1" applyFill="1" applyBorder="1" applyAlignment="1" applyProtection="1">
      <alignment vertical="center" wrapText="1"/>
    </xf>
    <xf numFmtId="0" fontId="6" fillId="3" borderId="7" xfId="1" applyFont="1" applyFill="1" applyBorder="1" applyAlignment="1" applyProtection="1">
      <alignment vertical="center" wrapText="1"/>
    </xf>
    <xf numFmtId="0" fontId="6" fillId="0" borderId="9" xfId="1" applyFont="1" applyFill="1" applyBorder="1" applyAlignment="1" applyProtection="1">
      <alignment vertical="center" wrapText="1"/>
    </xf>
    <xf numFmtId="0" fontId="6" fillId="3" borderId="5" xfId="1" applyFont="1" applyFill="1" applyBorder="1" applyAlignment="1" applyProtection="1">
      <alignment vertical="center" wrapText="1"/>
    </xf>
    <xf numFmtId="0" fontId="6" fillId="0" borderId="7" xfId="1" applyFont="1" applyFill="1" applyBorder="1" applyAlignment="1" applyProtection="1">
      <alignment vertical="center" wrapText="1"/>
    </xf>
    <xf numFmtId="0" fontId="6" fillId="3" borderId="9" xfId="1" applyFont="1" applyFill="1" applyBorder="1" applyAlignment="1" applyProtection="1">
      <alignment vertical="center" wrapText="1"/>
    </xf>
    <xf numFmtId="0" fontId="6" fillId="0" borderId="14" xfId="1" applyFont="1" applyFill="1" applyBorder="1" applyAlignment="1" applyProtection="1">
      <alignment vertical="center" wrapText="1"/>
    </xf>
    <xf numFmtId="0" fontId="3" fillId="0" borderId="19" xfId="0" applyFont="1" applyFill="1" applyBorder="1" applyAlignment="1" applyProtection="1">
      <alignment horizontal="right" vertical="center"/>
    </xf>
    <xf numFmtId="0" fontId="6" fillId="3" borderId="22" xfId="1" applyFont="1" applyFill="1" applyBorder="1" applyAlignment="1" applyProtection="1">
      <alignment vertical="center" wrapText="1"/>
    </xf>
    <xf numFmtId="0" fontId="6" fillId="0" borderId="22" xfId="1" applyFont="1" applyFill="1" applyBorder="1" applyAlignment="1" applyProtection="1">
      <alignment vertical="center" wrapText="1"/>
    </xf>
    <xf numFmtId="0" fontId="6" fillId="3" borderId="11" xfId="1" applyFont="1" applyFill="1" applyBorder="1" applyAlignment="1" applyProtection="1">
      <alignment vertical="center" wrapText="1"/>
    </xf>
    <xf numFmtId="0" fontId="5" fillId="0" borderId="23" xfId="1" applyFont="1" applyBorder="1" applyAlignment="1" applyProtection="1">
      <alignment vertical="center" wrapText="1"/>
    </xf>
    <xf numFmtId="0" fontId="6" fillId="0" borderId="24" xfId="1" applyFont="1" applyFill="1" applyBorder="1" applyAlignment="1" applyProtection="1">
      <alignment vertical="center" wrapText="1"/>
    </xf>
    <xf numFmtId="0" fontId="5" fillId="0" borderId="1" xfId="1" applyFont="1" applyBorder="1" applyAlignment="1" applyProtection="1">
      <alignment horizontal="left" vertical="center" wrapText="1"/>
    </xf>
    <xf numFmtId="0" fontId="6" fillId="3" borderId="25" xfId="1" applyFont="1" applyFill="1" applyBorder="1" applyAlignment="1" applyProtection="1">
      <alignment vertical="center" wrapText="1"/>
    </xf>
    <xf numFmtId="0" fontId="0" fillId="0" borderId="0" xfId="0" applyBorder="1" applyAlignment="1" applyProtection="1">
      <alignment horizontal="left" vertical="center"/>
      <protection locked="0"/>
    </xf>
    <xf numFmtId="14" fontId="0" fillId="0" borderId="19" xfId="0" applyNumberFormat="1" applyBorder="1" applyAlignment="1" applyProtection="1">
      <alignment horizontal="left" vertical="center"/>
      <protection locked="0"/>
    </xf>
    <xf numFmtId="0" fontId="5" fillId="0" borderId="1" xfId="1" applyFont="1" applyBorder="1" applyAlignment="1" applyProtection="1">
      <alignment vertical="center" wrapText="1"/>
    </xf>
    <xf numFmtId="0" fontId="4" fillId="2" borderId="27" xfId="1" applyFont="1" applyFill="1" applyBorder="1" applyAlignment="1" applyProtection="1">
      <alignment horizontal="center" vertical="center" wrapText="1"/>
    </xf>
    <xf numFmtId="2" fontId="4" fillId="2" borderId="27" xfId="1" applyNumberFormat="1" applyFont="1" applyFill="1" applyBorder="1" applyAlignment="1" applyProtection="1">
      <alignment horizontal="center" vertical="center" wrapText="1"/>
    </xf>
    <xf numFmtId="2" fontId="6" fillId="0" borderId="0" xfId="1" applyNumberFormat="1" applyFont="1" applyFill="1" applyBorder="1" applyAlignment="1" applyProtection="1">
      <alignment horizontal="center" vertical="center" wrapText="1"/>
    </xf>
    <xf numFmtId="0" fontId="4" fillId="0" borderId="0" xfId="1" applyFont="1" applyBorder="1" applyAlignment="1" applyProtection="1">
      <alignment horizontal="center" vertical="center"/>
    </xf>
    <xf numFmtId="0" fontId="2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 vertical="center"/>
    </xf>
    <xf numFmtId="0" fontId="4" fillId="0" borderId="0" xfId="1" applyFont="1" applyFill="1" applyBorder="1" applyAlignment="1" applyProtection="1">
      <alignment horizontal="center" vertical="center" wrapText="1"/>
    </xf>
    <xf numFmtId="0" fontId="4" fillId="0" borderId="26" xfId="1" applyFont="1" applyBorder="1" applyAlignment="1" applyProtection="1">
      <alignment horizontal="center" vertical="center"/>
    </xf>
    <xf numFmtId="0" fontId="4" fillId="0" borderId="28" xfId="1" applyFont="1" applyBorder="1" applyAlignment="1" applyProtection="1">
      <alignment horizontal="center" vertical="center"/>
    </xf>
    <xf numFmtId="0" fontId="0" fillId="0" borderId="0" xfId="0" applyFont="1" applyFill="1" applyBorder="1" applyAlignment="1" applyProtection="1">
      <alignment vertical="center"/>
    </xf>
    <xf numFmtId="0" fontId="0" fillId="0" borderId="0" xfId="0" applyFont="1" applyBorder="1" applyAlignment="1" applyProtection="1">
      <alignment horizontal="right" vertical="center"/>
    </xf>
    <xf numFmtId="0" fontId="16" fillId="0" borderId="0" xfId="0" applyFont="1" applyBorder="1" applyAlignment="1" applyProtection="1">
      <alignment horizontal="right" vertical="center"/>
    </xf>
    <xf numFmtId="0" fontId="16" fillId="0" borderId="0" xfId="0" applyFont="1" applyBorder="1" applyAlignment="1" applyProtection="1">
      <alignment horizontal="center" vertical="center"/>
    </xf>
    <xf numFmtId="0" fontId="18" fillId="0" borderId="0" xfId="0" applyFont="1" applyBorder="1" applyAlignment="1" applyProtection="1">
      <alignment horizontal="right" vertical="center"/>
    </xf>
    <xf numFmtId="0" fontId="20" fillId="0" borderId="0" xfId="0" applyFont="1" applyBorder="1" applyAlignment="1" applyProtection="1">
      <alignment horizontal="right" vertical="center"/>
    </xf>
    <xf numFmtId="0" fontId="21" fillId="0" borderId="0" xfId="0" applyFont="1" applyFill="1" applyBorder="1" applyAlignment="1" applyProtection="1">
      <alignment vertical="top" wrapText="1"/>
    </xf>
    <xf numFmtId="0" fontId="21" fillId="0" borderId="0" xfId="0" applyFont="1" applyBorder="1" applyAlignment="1" applyProtection="1">
      <alignment vertical="top" wrapText="1"/>
    </xf>
    <xf numFmtId="0" fontId="21" fillId="0" borderId="0" xfId="0" applyFont="1" applyBorder="1" applyAlignment="1" applyProtection="1">
      <alignment horizontal="center" vertical="top" wrapText="1"/>
    </xf>
    <xf numFmtId="0" fontId="21" fillId="0" borderId="0" xfId="0" applyFont="1" applyFill="1" applyBorder="1" applyAlignment="1" applyProtection="1">
      <alignment horizontal="center" vertical="top" wrapText="1"/>
    </xf>
    <xf numFmtId="0" fontId="0" fillId="0" borderId="0" xfId="0" applyFont="1" applyFill="1" applyBorder="1" applyAlignment="1" applyProtection="1">
      <alignment horizontal="center" vertical="center"/>
    </xf>
    <xf numFmtId="0" fontId="19" fillId="0" borderId="0" xfId="0" applyFont="1" applyFill="1" applyBorder="1" applyAlignment="1" applyProtection="1">
      <alignment horizontal="center" vertical="center"/>
    </xf>
    <xf numFmtId="0" fontId="20" fillId="0" borderId="0" xfId="0" applyFont="1" applyFill="1" applyBorder="1" applyAlignment="1" applyProtection="1">
      <alignment horizontal="right" vertical="center"/>
    </xf>
    <xf numFmtId="9" fontId="15" fillId="0" borderId="0" xfId="0" applyNumberFormat="1" applyFont="1" applyBorder="1" applyAlignment="1" applyProtection="1">
      <alignment horizontal="center" vertical="center"/>
    </xf>
    <xf numFmtId="0" fontId="18" fillId="0" borderId="0" xfId="0" applyFont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vertical="center" wrapText="1"/>
    </xf>
    <xf numFmtId="2" fontId="4" fillId="0" borderId="0" xfId="1" applyNumberFormat="1" applyFont="1" applyFill="1" applyBorder="1" applyAlignment="1" applyProtection="1">
      <alignment horizontal="center" vertical="center" wrapText="1"/>
    </xf>
    <xf numFmtId="10" fontId="4" fillId="2" borderId="27" xfId="1" applyNumberFormat="1" applyFont="1" applyFill="1" applyBorder="1" applyAlignment="1" applyProtection="1">
      <alignment horizontal="center" vertical="center" wrapText="1"/>
    </xf>
    <xf numFmtId="0" fontId="4" fillId="2" borderId="23" xfId="1" applyFont="1" applyFill="1" applyBorder="1" applyAlignment="1" applyProtection="1">
      <alignment horizontal="center" vertical="center" wrapText="1"/>
    </xf>
    <xf numFmtId="0" fontId="4" fillId="2" borderId="35" xfId="1" applyFont="1" applyFill="1" applyBorder="1" applyAlignment="1" applyProtection="1">
      <alignment horizontal="center" vertical="center" wrapText="1"/>
    </xf>
    <xf numFmtId="0" fontId="4" fillId="2" borderId="24" xfId="1" applyFont="1" applyFill="1" applyBorder="1" applyAlignment="1" applyProtection="1">
      <alignment horizontal="center" vertical="center" wrapText="1"/>
    </xf>
    <xf numFmtId="2" fontId="4" fillId="2" borderId="12" xfId="1" applyNumberFormat="1" applyFont="1" applyFill="1" applyBorder="1" applyAlignment="1" applyProtection="1">
      <alignment horizontal="center" vertical="center" wrapText="1"/>
    </xf>
    <xf numFmtId="0" fontId="4" fillId="0" borderId="46" xfId="1" applyFont="1" applyBorder="1" applyAlignment="1" applyProtection="1">
      <alignment horizontal="center" vertical="center"/>
    </xf>
    <xf numFmtId="0" fontId="6" fillId="0" borderId="11" xfId="1" applyFont="1" applyFill="1" applyBorder="1" applyAlignment="1" applyProtection="1">
      <alignment vertical="center" wrapText="1"/>
    </xf>
    <xf numFmtId="0" fontId="4" fillId="2" borderId="2" xfId="1" applyFont="1" applyFill="1" applyBorder="1" applyAlignment="1" applyProtection="1">
      <alignment horizontal="center" vertical="center" wrapText="1"/>
    </xf>
    <xf numFmtId="0" fontId="14" fillId="0" borderId="0" xfId="0" applyFont="1" applyFill="1" applyBorder="1" applyAlignment="1" applyProtection="1">
      <alignment horizontal="center" vertical="center" wrapText="1"/>
    </xf>
    <xf numFmtId="2" fontId="4" fillId="2" borderId="38" xfId="1" applyNumberFormat="1" applyFont="1" applyFill="1" applyBorder="1" applyAlignment="1" applyProtection="1">
      <alignment horizontal="center" vertical="center" wrapText="1"/>
    </xf>
    <xf numFmtId="0" fontId="4" fillId="2" borderId="12" xfId="1" applyFont="1" applyFill="1" applyBorder="1" applyAlignment="1" applyProtection="1">
      <alignment horizontal="center" vertical="center" wrapText="1"/>
    </xf>
    <xf numFmtId="0" fontId="4" fillId="2" borderId="37" xfId="1" applyFont="1" applyFill="1" applyBorder="1" applyAlignment="1" applyProtection="1">
      <alignment horizontal="center" vertical="center" wrapText="1"/>
    </xf>
    <xf numFmtId="0" fontId="11" fillId="2" borderId="12" xfId="1" applyFont="1" applyFill="1" applyBorder="1" applyAlignment="1" applyProtection="1">
      <alignment horizontal="center" vertical="center" wrapText="1"/>
    </xf>
    <xf numFmtId="0" fontId="11" fillId="2" borderId="27" xfId="1" applyFont="1" applyFill="1" applyBorder="1" applyAlignment="1" applyProtection="1">
      <alignment horizontal="center" vertical="center" wrapText="1"/>
    </xf>
    <xf numFmtId="0" fontId="11" fillId="2" borderId="37" xfId="1" applyFont="1" applyFill="1" applyBorder="1" applyAlignment="1" applyProtection="1">
      <alignment horizontal="center" vertical="center" wrapText="1"/>
    </xf>
    <xf numFmtId="0" fontId="4" fillId="2" borderId="47" xfId="1" applyFont="1" applyFill="1" applyBorder="1" applyAlignment="1" applyProtection="1">
      <alignment horizontal="center" vertical="center" wrapText="1"/>
    </xf>
    <xf numFmtId="0" fontId="4" fillId="2" borderId="0" xfId="1" applyFont="1" applyFill="1" applyBorder="1" applyAlignment="1" applyProtection="1">
      <alignment horizontal="center" vertical="center" wrapText="1"/>
    </xf>
    <xf numFmtId="0" fontId="11" fillId="2" borderId="2" xfId="1" applyFont="1" applyFill="1" applyBorder="1" applyAlignment="1" applyProtection="1">
      <alignment horizontal="center" vertical="center" wrapText="1"/>
    </xf>
    <xf numFmtId="0" fontId="6" fillId="0" borderId="16" xfId="1" applyFont="1" applyFill="1" applyBorder="1" applyAlignment="1" applyProtection="1">
      <alignment vertical="center" wrapText="1"/>
    </xf>
    <xf numFmtId="0" fontId="6" fillId="3" borderId="17" xfId="1" applyFont="1" applyFill="1" applyBorder="1" applyAlignment="1" applyProtection="1">
      <alignment vertical="center" wrapText="1"/>
    </xf>
    <xf numFmtId="0" fontId="6" fillId="0" borderId="18" xfId="1" applyFont="1" applyFill="1" applyBorder="1" applyAlignment="1" applyProtection="1">
      <alignment vertical="center" wrapText="1"/>
    </xf>
    <xf numFmtId="0" fontId="6" fillId="3" borderId="16" xfId="1" applyFont="1" applyFill="1" applyBorder="1" applyAlignment="1" applyProtection="1">
      <alignment vertical="center" wrapText="1"/>
    </xf>
    <xf numFmtId="0" fontId="6" fillId="0" borderId="17" xfId="1" applyFont="1" applyFill="1" applyBorder="1" applyAlignment="1" applyProtection="1">
      <alignment vertical="center" wrapText="1"/>
    </xf>
    <xf numFmtId="0" fontId="6" fillId="3" borderId="18" xfId="1" applyFont="1" applyFill="1" applyBorder="1" applyAlignment="1" applyProtection="1">
      <alignment vertical="center" wrapText="1"/>
    </xf>
    <xf numFmtId="0" fontId="6" fillId="0" borderId="52" xfId="1" applyFont="1" applyFill="1" applyBorder="1" applyAlignment="1" applyProtection="1">
      <alignment vertical="center" wrapText="1"/>
    </xf>
    <xf numFmtId="2" fontId="4" fillId="2" borderId="0" xfId="1" applyNumberFormat="1" applyFont="1" applyFill="1" applyBorder="1" applyAlignment="1" applyProtection="1">
      <alignment horizontal="center" vertical="center" wrapText="1"/>
    </xf>
    <xf numFmtId="0" fontId="19" fillId="0" borderId="0" xfId="0" applyFont="1" applyBorder="1" applyAlignment="1" applyProtection="1">
      <alignment horizontal="right" vertical="center"/>
    </xf>
    <xf numFmtId="2" fontId="6" fillId="7" borderId="3" xfId="1" applyNumberFormat="1" applyFont="1" applyFill="1" applyBorder="1" applyAlignment="1" applyProtection="1">
      <alignment horizontal="center" vertical="center" wrapText="1"/>
    </xf>
    <xf numFmtId="0" fontId="13" fillId="7" borderId="0" xfId="1" applyFont="1" applyFill="1" applyBorder="1" applyAlignment="1" applyProtection="1">
      <alignment horizontal="center" vertical="center" wrapText="1"/>
    </xf>
    <xf numFmtId="0" fontId="5" fillId="0" borderId="13" xfId="1" applyFont="1" applyBorder="1" applyAlignment="1" applyProtection="1">
      <alignment vertical="center" wrapText="1"/>
    </xf>
    <xf numFmtId="0" fontId="4" fillId="2" borderId="0" xfId="1" applyFont="1" applyFill="1" applyBorder="1" applyAlignment="1" applyProtection="1">
      <alignment horizontal="left" vertical="center" wrapText="1"/>
    </xf>
    <xf numFmtId="2" fontId="13" fillId="4" borderId="6" xfId="1" applyNumberFormat="1" applyFont="1" applyFill="1" applyBorder="1" applyAlignment="1" applyProtection="1">
      <alignment horizontal="center" vertical="center" wrapText="1"/>
    </xf>
    <xf numFmtId="0" fontId="11" fillId="2" borderId="3" xfId="1" applyFont="1" applyFill="1" applyBorder="1" applyAlignment="1" applyProtection="1">
      <alignment horizontal="center" vertical="center" wrapText="1"/>
    </xf>
    <xf numFmtId="0" fontId="4" fillId="2" borderId="55" xfId="1" applyFont="1" applyFill="1" applyBorder="1" applyAlignment="1" applyProtection="1">
      <alignment horizontal="center" vertical="center" wrapText="1"/>
    </xf>
    <xf numFmtId="2" fontId="4" fillId="2" borderId="3" xfId="1" applyNumberFormat="1" applyFont="1" applyFill="1" applyBorder="1" applyAlignment="1" applyProtection="1">
      <alignment horizontal="center" vertical="center" wrapText="1"/>
    </xf>
    <xf numFmtId="0" fontId="4" fillId="2" borderId="3" xfId="1" applyFont="1" applyFill="1" applyBorder="1" applyAlignment="1" applyProtection="1">
      <alignment horizontal="center" vertical="center" wrapText="1"/>
    </xf>
    <xf numFmtId="0" fontId="13" fillId="4" borderId="53" xfId="1" applyFont="1" applyFill="1" applyBorder="1" applyAlignment="1" applyProtection="1">
      <alignment horizontal="center" vertical="center" wrapText="1"/>
    </xf>
    <xf numFmtId="10" fontId="13" fillId="0" borderId="6" xfId="1" applyNumberFormat="1" applyFont="1" applyFill="1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Border="1" applyAlignment="1" applyProtection="1">
      <alignment horizontal="left" vertical="center"/>
    </xf>
    <xf numFmtId="0" fontId="0" fillId="0" borderId="0" xfId="0" applyFill="1" applyBorder="1" applyAlignment="1" applyProtection="1">
      <alignment horizontal="left" vertical="center"/>
    </xf>
    <xf numFmtId="14" fontId="0" fillId="0" borderId="0" xfId="0" applyNumberFormat="1" applyBorder="1" applyAlignment="1" applyProtection="1">
      <alignment horizontal="left" vertical="center"/>
    </xf>
    <xf numFmtId="14" fontId="0" fillId="0" borderId="0" xfId="0" applyNumberFormat="1" applyFill="1" applyBorder="1" applyAlignment="1" applyProtection="1">
      <alignment horizontal="left" vertical="center"/>
    </xf>
    <xf numFmtId="0" fontId="0" fillId="0" borderId="0" xfId="0" applyBorder="1" applyAlignment="1" applyProtection="1">
      <alignment horizontal="center"/>
    </xf>
    <xf numFmtId="0" fontId="9" fillId="0" borderId="0" xfId="0" applyFont="1" applyBorder="1" applyAlignment="1" applyProtection="1">
      <alignment horizontal="center" vertical="center"/>
    </xf>
    <xf numFmtId="0" fontId="14" fillId="0" borderId="0" xfId="0" applyFont="1" applyBorder="1" applyAlignment="1" applyProtection="1">
      <alignment horizontal="center" vertical="center"/>
    </xf>
    <xf numFmtId="0" fontId="0" fillId="4" borderId="33" xfId="0" applyFont="1" applyFill="1" applyBorder="1" applyAlignment="1" applyProtection="1">
      <alignment horizontal="center" vertical="center"/>
    </xf>
    <xf numFmtId="10" fontId="0" fillId="0" borderId="8" xfId="0" applyNumberFormat="1" applyBorder="1" applyAlignment="1" applyProtection="1">
      <alignment horizontal="center" vertical="center"/>
    </xf>
    <xf numFmtId="2" fontId="0" fillId="4" borderId="8" xfId="0" applyNumberFormat="1" applyFill="1" applyBorder="1" applyAlignment="1" applyProtection="1">
      <alignment horizontal="center" vertical="center"/>
    </xf>
    <xf numFmtId="2" fontId="10" fillId="4" borderId="31" xfId="0" applyNumberFormat="1" applyFont="1" applyFill="1" applyBorder="1" applyAlignment="1" applyProtection="1">
      <alignment horizontal="center" vertical="center"/>
    </xf>
    <xf numFmtId="10" fontId="10" fillId="4" borderId="31" xfId="0" applyNumberFormat="1" applyFont="1" applyFill="1" applyBorder="1" applyAlignment="1" applyProtection="1">
      <alignment horizontal="center" vertical="center"/>
    </xf>
    <xf numFmtId="0" fontId="8" fillId="4" borderId="53" xfId="0" applyFont="1" applyFill="1" applyBorder="1" applyAlignment="1" applyProtection="1">
      <alignment horizontal="center" vertical="center"/>
    </xf>
    <xf numFmtId="10" fontId="0" fillId="0" borderId="6" xfId="0" applyNumberFormat="1" applyBorder="1" applyAlignment="1" applyProtection="1">
      <alignment horizontal="center" vertical="center"/>
    </xf>
    <xf numFmtId="2" fontId="0" fillId="4" borderId="6" xfId="0" applyNumberFormat="1" applyFill="1" applyBorder="1" applyAlignment="1" applyProtection="1">
      <alignment horizontal="center" vertical="center"/>
    </xf>
    <xf numFmtId="2" fontId="0" fillId="4" borderId="15" xfId="0" applyNumberFormat="1" applyFill="1" applyBorder="1" applyAlignment="1" applyProtection="1">
      <alignment horizontal="center" vertical="center"/>
    </xf>
    <xf numFmtId="0" fontId="8" fillId="4" borderId="33" xfId="0" applyFont="1" applyFill="1" applyBorder="1" applyAlignment="1" applyProtection="1">
      <alignment horizontal="center" vertical="center"/>
    </xf>
    <xf numFmtId="2" fontId="0" fillId="4" borderId="31" xfId="0" applyNumberFormat="1" applyFill="1" applyBorder="1" applyAlignment="1" applyProtection="1">
      <alignment horizontal="center" vertical="center"/>
    </xf>
    <xf numFmtId="0" fontId="0" fillId="0" borderId="0" xfId="0" applyBorder="1" applyProtection="1"/>
    <xf numFmtId="0" fontId="14" fillId="0" borderId="0" xfId="0" applyFont="1" applyFill="1" applyBorder="1" applyProtection="1"/>
    <xf numFmtId="0" fontId="0" fillId="0" borderId="0" xfId="0" applyBorder="1" applyAlignment="1" applyProtection="1">
      <alignment horizontal="center" vertical="center"/>
    </xf>
    <xf numFmtId="0" fontId="0" fillId="0" borderId="0" xfId="0" applyBorder="1" applyAlignment="1" applyProtection="1">
      <alignment vertical="top" wrapText="1"/>
    </xf>
    <xf numFmtId="14" fontId="22" fillId="0" borderId="0" xfId="0" applyNumberFormat="1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/>
    <xf numFmtId="0" fontId="0" fillId="0" borderId="0" xfId="0" applyFill="1" applyBorder="1" applyProtection="1"/>
    <xf numFmtId="2" fontId="6" fillId="0" borderId="8" xfId="1" applyNumberFormat="1" applyFont="1" applyFill="1" applyBorder="1" applyAlignment="1" applyProtection="1">
      <alignment horizontal="center" vertical="center" wrapText="1"/>
      <protection locked="0"/>
    </xf>
    <xf numFmtId="2" fontId="6" fillId="0" borderId="31" xfId="1" applyNumberFormat="1" applyFont="1" applyFill="1" applyBorder="1" applyAlignment="1" applyProtection="1">
      <alignment horizontal="center" vertical="center" wrapText="1"/>
      <protection locked="0"/>
    </xf>
    <xf numFmtId="2" fontId="6" fillId="0" borderId="9" xfId="1" applyNumberFormat="1" applyFont="1" applyFill="1" applyBorder="1" applyAlignment="1" applyProtection="1">
      <alignment horizontal="center" vertical="center" wrapText="1"/>
      <protection locked="0"/>
    </xf>
    <xf numFmtId="2" fontId="6" fillId="0" borderId="6" xfId="1" applyNumberFormat="1" applyFont="1" applyFill="1" applyBorder="1" applyAlignment="1" applyProtection="1">
      <alignment horizontal="center" vertical="center" wrapText="1"/>
      <protection locked="0"/>
    </xf>
    <xf numFmtId="2" fontId="6" fillId="0" borderId="15" xfId="1" applyNumberFormat="1" applyFont="1" applyFill="1" applyBorder="1" applyAlignment="1" applyProtection="1">
      <alignment horizontal="center" vertical="center" wrapText="1"/>
      <protection locked="0"/>
    </xf>
    <xf numFmtId="2" fontId="6" fillId="0" borderId="7" xfId="1" applyNumberFormat="1" applyFont="1" applyFill="1" applyBorder="1" applyAlignment="1" applyProtection="1">
      <alignment horizontal="center" vertical="center" wrapText="1"/>
      <protection locked="0"/>
    </xf>
    <xf numFmtId="2" fontId="6" fillId="0" borderId="10" xfId="1" applyNumberFormat="1" applyFont="1" applyFill="1" applyBorder="1" applyAlignment="1" applyProtection="1">
      <alignment horizontal="center" vertical="center" wrapText="1"/>
      <protection locked="0"/>
    </xf>
    <xf numFmtId="2" fontId="6" fillId="0" borderId="34" xfId="1" applyNumberFormat="1" applyFont="1" applyFill="1" applyBorder="1" applyAlignment="1" applyProtection="1">
      <alignment horizontal="center" vertical="center" wrapText="1"/>
      <protection locked="0"/>
    </xf>
    <xf numFmtId="2" fontId="6" fillId="0" borderId="11" xfId="1" applyNumberFormat="1" applyFont="1" applyFill="1" applyBorder="1" applyAlignment="1" applyProtection="1">
      <alignment horizontal="center" vertical="center" wrapText="1"/>
      <protection locked="0"/>
    </xf>
    <xf numFmtId="10" fontId="8" fillId="0" borderId="8" xfId="0" applyNumberFormat="1" applyFont="1" applyBorder="1" applyAlignment="1" applyProtection="1">
      <alignment horizontal="center" vertical="center"/>
    </xf>
    <xf numFmtId="0" fontId="8" fillId="4" borderId="53" xfId="0" applyFont="1" applyFill="1" applyBorder="1" applyAlignment="1" applyProtection="1">
      <alignment horizontal="center"/>
    </xf>
    <xf numFmtId="10" fontId="8" fillId="0" borderId="6" xfId="0" applyNumberFormat="1" applyFont="1" applyBorder="1" applyAlignment="1" applyProtection="1">
      <alignment horizontal="center" vertical="center"/>
    </xf>
    <xf numFmtId="10" fontId="0" fillId="4" borderId="15" xfId="0" applyNumberFormat="1" applyFill="1" applyBorder="1" applyAlignment="1" applyProtection="1">
      <alignment horizontal="center" vertical="center"/>
    </xf>
    <xf numFmtId="0" fontId="0" fillId="0" borderId="1" xfId="0" applyFont="1" applyFill="1" applyBorder="1" applyAlignment="1" applyProtection="1">
      <alignment horizontal="center" vertical="center"/>
      <protection locked="0"/>
    </xf>
    <xf numFmtId="0" fontId="8" fillId="0" borderId="20" xfId="0" applyFont="1" applyFill="1" applyBorder="1" applyAlignment="1" applyProtection="1">
      <alignment horizontal="center" vertical="center"/>
      <protection locked="0"/>
    </xf>
    <xf numFmtId="0" fontId="0" fillId="0" borderId="25" xfId="0" applyFont="1" applyFill="1" applyBorder="1" applyAlignment="1" applyProtection="1">
      <alignment horizontal="center" vertical="center"/>
      <protection locked="0"/>
    </xf>
    <xf numFmtId="0" fontId="0" fillId="0" borderId="20" xfId="0" applyFont="1" applyFill="1" applyBorder="1" applyAlignment="1" applyProtection="1">
      <alignment horizontal="center" vertical="center"/>
      <protection locked="0"/>
    </xf>
    <xf numFmtId="0" fontId="0" fillId="7" borderId="0" xfId="0" applyFill="1" applyBorder="1" applyAlignment="1" applyProtection="1">
      <alignment horizontal="center" vertical="center"/>
    </xf>
    <xf numFmtId="0" fontId="0" fillId="4" borderId="33" xfId="0" applyFill="1" applyBorder="1" applyAlignment="1" applyProtection="1">
      <alignment horizontal="center" vertical="center"/>
    </xf>
    <xf numFmtId="2" fontId="10" fillId="4" borderId="15" xfId="0" applyNumberFormat="1" applyFont="1" applyFill="1" applyBorder="1" applyAlignment="1" applyProtection="1">
      <alignment horizontal="center" vertical="center"/>
    </xf>
    <xf numFmtId="0" fontId="14" fillId="0" borderId="0" xfId="0" applyFont="1" applyFill="1" applyBorder="1" applyAlignment="1" applyProtection="1">
      <alignment horizontal="center" vertical="center"/>
    </xf>
    <xf numFmtId="0" fontId="0" fillId="0" borderId="8" xfId="0" applyFill="1" applyBorder="1" applyAlignment="1" applyProtection="1">
      <alignment horizontal="center" vertical="center"/>
      <protection locked="0"/>
    </xf>
    <xf numFmtId="0" fontId="0" fillId="0" borderId="31" xfId="0" applyFill="1" applyBorder="1" applyAlignment="1" applyProtection="1">
      <alignment horizontal="center" vertical="center"/>
      <protection locked="0"/>
    </xf>
    <xf numFmtId="0" fontId="0" fillId="0" borderId="9" xfId="0" applyFill="1" applyBorder="1" applyAlignment="1" applyProtection="1">
      <alignment horizontal="center" vertical="center"/>
      <protection locked="0"/>
    </xf>
    <xf numFmtId="0" fontId="13" fillId="0" borderId="6" xfId="1" applyFont="1" applyFill="1" applyBorder="1" applyAlignment="1" applyProtection="1">
      <alignment horizontal="center" vertical="center" wrapText="1"/>
      <protection locked="0"/>
    </xf>
    <xf numFmtId="0" fontId="13" fillId="0" borderId="15" xfId="1" applyFont="1" applyFill="1" applyBorder="1" applyAlignment="1" applyProtection="1">
      <alignment horizontal="center" vertical="center" wrapText="1"/>
      <protection locked="0"/>
    </xf>
    <xf numFmtId="0" fontId="13" fillId="0" borderId="7" xfId="1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Border="1" applyAlignment="1" applyProtection="1">
      <alignment horizontal="center" vertical="center"/>
    </xf>
    <xf numFmtId="0" fontId="19" fillId="6" borderId="30" xfId="0" applyFont="1" applyFill="1" applyBorder="1" applyAlignment="1" applyProtection="1">
      <alignment horizontal="center" vertical="center"/>
    </xf>
    <xf numFmtId="0" fontId="0" fillId="6" borderId="30" xfId="0" applyFill="1" applyBorder="1" applyAlignment="1" applyProtection="1">
      <alignment horizontal="center" vertical="center"/>
    </xf>
    <xf numFmtId="0" fontId="0" fillId="6" borderId="5" xfId="0" applyFill="1" applyBorder="1" applyAlignment="1" applyProtection="1">
      <alignment horizontal="center" vertical="center"/>
    </xf>
    <xf numFmtId="0" fontId="19" fillId="0" borderId="15" xfId="0" applyFont="1" applyBorder="1" applyAlignment="1" applyProtection="1">
      <alignment horizontal="center" vertical="center"/>
      <protection locked="0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7" xfId="0" applyBorder="1" applyAlignment="1" applyProtection="1">
      <alignment horizontal="center" vertical="center"/>
      <protection locked="0"/>
    </xf>
    <xf numFmtId="0" fontId="19" fillId="0" borderId="31" xfId="0" applyFont="1" applyBorder="1" applyAlignment="1" applyProtection="1">
      <alignment horizontal="center" vertical="center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9" xfId="0" applyBorder="1" applyAlignment="1" applyProtection="1">
      <alignment horizontal="center" vertical="center"/>
      <protection locked="0"/>
    </xf>
    <xf numFmtId="0" fontId="0" fillId="0" borderId="6" xfId="0" applyFont="1" applyBorder="1" applyAlignment="1" applyProtection="1">
      <alignment horizontal="center" vertical="center" wrapText="1"/>
      <protection locked="0"/>
    </xf>
    <xf numFmtId="0" fontId="0" fillId="0" borderId="15" xfId="0" applyFont="1" applyBorder="1" applyAlignment="1" applyProtection="1">
      <alignment horizontal="center" vertical="center" wrapText="1"/>
      <protection locked="0"/>
    </xf>
    <xf numFmtId="0" fontId="0" fillId="0" borderId="8" xfId="0" applyFont="1" applyFill="1" applyBorder="1" applyAlignment="1" applyProtection="1">
      <alignment horizontal="center" vertical="center" wrapText="1"/>
      <protection locked="0"/>
    </xf>
    <xf numFmtId="0" fontId="0" fillId="0" borderId="31" xfId="0" applyFont="1" applyFill="1" applyBorder="1" applyAlignment="1" applyProtection="1">
      <alignment horizontal="center" vertical="center" wrapText="1"/>
      <protection locked="0"/>
    </xf>
    <xf numFmtId="0" fontId="19" fillId="6" borderId="4" xfId="0" applyFont="1" applyFill="1" applyBorder="1" applyAlignment="1" applyProtection="1">
      <alignment horizontal="center" vertical="center" wrapText="1"/>
    </xf>
    <xf numFmtId="0" fontId="19" fillId="6" borderId="30" xfId="0" applyFont="1" applyFill="1" applyBorder="1" applyAlignment="1" applyProtection="1">
      <alignment horizontal="center" vertical="center" wrapText="1"/>
    </xf>
    <xf numFmtId="0" fontId="21" fillId="0" borderId="33" xfId="0" applyFont="1" applyBorder="1" applyAlignment="1" applyProtection="1">
      <alignment vertical="top" wrapText="1"/>
      <protection locked="0"/>
    </xf>
    <xf numFmtId="0" fontId="0" fillId="0" borderId="44" xfId="0" applyBorder="1" applyAlignment="1" applyProtection="1">
      <alignment vertical="top" wrapText="1"/>
      <protection locked="0"/>
    </xf>
    <xf numFmtId="0" fontId="0" fillId="0" borderId="45" xfId="0" applyBorder="1" applyAlignment="1" applyProtection="1">
      <alignment vertical="top" wrapText="1"/>
      <protection locked="0"/>
    </xf>
    <xf numFmtId="0" fontId="19" fillId="5" borderId="32" xfId="0" applyFont="1" applyFill="1" applyBorder="1" applyAlignment="1" applyProtection="1">
      <alignment horizontal="center" vertical="center"/>
    </xf>
    <xf numFmtId="0" fontId="19" fillId="5" borderId="42" xfId="0" applyFont="1" applyFill="1" applyBorder="1" applyAlignment="1" applyProtection="1">
      <alignment horizontal="center" vertical="center"/>
    </xf>
    <xf numFmtId="0" fontId="0" fillId="0" borderId="42" xfId="0" applyBorder="1" applyAlignment="1" applyProtection="1">
      <alignment horizontal="center" vertical="center"/>
    </xf>
    <xf numFmtId="0" fontId="0" fillId="0" borderId="43" xfId="0" applyBorder="1" applyAlignment="1" applyProtection="1">
      <alignment horizontal="center" vertical="center"/>
    </xf>
    <xf numFmtId="164" fontId="18" fillId="0" borderId="40" xfId="0" applyNumberFormat="1" applyFont="1" applyBorder="1" applyAlignment="1" applyProtection="1">
      <alignment horizontal="center" vertical="center"/>
      <protection locked="0"/>
    </xf>
    <xf numFmtId="0" fontId="18" fillId="0" borderId="41" xfId="0" applyFont="1" applyBorder="1" applyAlignment="1" applyProtection="1">
      <alignment horizontal="center" vertical="center"/>
    </xf>
    <xf numFmtId="0" fontId="19" fillId="0" borderId="0" xfId="0" applyFont="1" applyBorder="1" applyAlignment="1" applyProtection="1">
      <alignment horizontal="right" vertical="center"/>
    </xf>
    <xf numFmtId="0" fontId="0" fillId="0" borderId="0" xfId="0" applyAlignment="1" applyProtection="1">
      <alignment horizontal="right" vertical="center"/>
    </xf>
    <xf numFmtId="9" fontId="22" fillId="0" borderId="0" xfId="0" applyNumberFormat="1" applyFont="1" applyBorder="1" applyAlignment="1" applyProtection="1">
      <alignment horizontal="center" vertical="center"/>
    </xf>
    <xf numFmtId="164" fontId="18" fillId="0" borderId="39" xfId="0" applyNumberFormat="1" applyFont="1" applyFill="1" applyBorder="1" applyAlignment="1" applyProtection="1">
      <alignment horizontal="center" vertical="center"/>
    </xf>
    <xf numFmtId="0" fontId="16" fillId="0" borderId="39" xfId="0" applyFont="1" applyBorder="1" applyAlignment="1" applyProtection="1">
      <alignment horizontal="center" vertical="center"/>
    </xf>
    <xf numFmtId="2" fontId="6" fillId="7" borderId="3" xfId="1" applyNumberFormat="1" applyFont="1" applyFill="1" applyBorder="1" applyAlignment="1" applyProtection="1">
      <alignment horizontal="center" vertical="center" wrapText="1"/>
    </xf>
    <xf numFmtId="0" fontId="0" fillId="7" borderId="3" xfId="0" applyFill="1" applyBorder="1" applyAlignment="1" applyProtection="1">
      <alignment horizontal="center" vertical="center" wrapText="1"/>
    </xf>
    <xf numFmtId="2" fontId="6" fillId="0" borderId="6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2" fontId="6" fillId="0" borderId="15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15" xfId="0" applyBorder="1" applyAlignment="1" applyProtection="1">
      <alignment horizontal="center" vertical="center" wrapText="1"/>
      <protection locked="0"/>
    </xf>
    <xf numFmtId="2" fontId="6" fillId="7" borderId="51" xfId="1" applyNumberFormat="1" applyFont="1" applyFill="1" applyBorder="1" applyAlignment="1" applyProtection="1">
      <alignment horizontal="center" vertical="center" wrapText="1"/>
    </xf>
    <xf numFmtId="0" fontId="0" fillId="7" borderId="51" xfId="0" applyFill="1" applyBorder="1" applyAlignment="1" applyProtection="1">
      <alignment horizontal="center" vertical="center" wrapText="1"/>
    </xf>
    <xf numFmtId="0" fontId="0" fillId="0" borderId="8" xfId="0" applyBorder="1" applyAlignment="1" applyProtection="1">
      <alignment horizontal="center" vertical="center" wrapText="1"/>
      <protection locked="0"/>
    </xf>
    <xf numFmtId="2" fontId="0" fillId="4" borderId="16" xfId="0" applyNumberFormat="1" applyFill="1" applyBorder="1" applyAlignment="1" applyProtection="1">
      <alignment horizontal="center" vertical="center"/>
    </xf>
    <xf numFmtId="2" fontId="0" fillId="4" borderId="17" xfId="0" applyNumberFormat="1" applyFill="1" applyBorder="1" applyAlignment="1" applyProtection="1">
      <alignment horizontal="center" vertical="center"/>
    </xf>
    <xf numFmtId="2" fontId="0" fillId="4" borderId="18" xfId="0" applyNumberFormat="1" applyFill="1" applyBorder="1" applyAlignment="1" applyProtection="1">
      <alignment horizontal="center" vertical="center"/>
    </xf>
    <xf numFmtId="164" fontId="12" fillId="0" borderId="48" xfId="0" applyNumberFormat="1" applyFont="1" applyBorder="1" applyAlignment="1" applyProtection="1">
      <alignment horizontal="center" vertical="center" wrapText="1"/>
    </xf>
    <xf numFmtId="0" fontId="0" fillId="0" borderId="49" xfId="0" applyBorder="1" applyAlignment="1" applyProtection="1">
      <alignment horizontal="center" vertical="center" wrapText="1"/>
    </xf>
    <xf numFmtId="0" fontId="0" fillId="0" borderId="50" xfId="0" applyBorder="1" applyAlignment="1" applyProtection="1">
      <alignment horizontal="center" vertical="center" wrapText="1"/>
    </xf>
    <xf numFmtId="0" fontId="2" fillId="0" borderId="4" xfId="1" applyFont="1" applyBorder="1" applyAlignment="1" applyProtection="1">
      <alignment horizontal="center" vertical="center" wrapText="1"/>
    </xf>
    <xf numFmtId="0" fontId="0" fillId="0" borderId="30" xfId="0" applyBorder="1" applyAlignment="1" applyProtection="1">
      <alignment horizontal="center" vertical="center" wrapText="1"/>
    </xf>
    <xf numFmtId="0" fontId="0" fillId="0" borderId="5" xfId="0" applyBorder="1" applyAlignment="1" applyProtection="1">
      <alignment horizontal="center" vertical="center" wrapText="1"/>
    </xf>
    <xf numFmtId="0" fontId="0" fillId="0" borderId="6" xfId="0" applyBorder="1" applyAlignment="1" applyProtection="1">
      <alignment horizontal="left" vertical="center"/>
    </xf>
    <xf numFmtId="0" fontId="0" fillId="0" borderId="15" xfId="0" applyBorder="1" applyAlignment="1" applyProtection="1">
      <alignment horizontal="left" vertical="center"/>
    </xf>
    <xf numFmtId="0" fontId="0" fillId="0" borderId="8" xfId="0" applyBorder="1" applyAlignment="1" applyProtection="1">
      <alignment horizontal="left" vertical="center"/>
    </xf>
    <xf numFmtId="0" fontId="0" fillId="0" borderId="31" xfId="0" applyBorder="1" applyAlignment="1" applyProtection="1">
      <alignment horizontal="left" vertical="center"/>
    </xf>
    <xf numFmtId="0" fontId="0" fillId="0" borderId="15" xfId="0" applyBorder="1" applyAlignment="1" applyProtection="1">
      <alignment horizontal="left" vertical="center"/>
      <protection locked="0"/>
    </xf>
    <xf numFmtId="0" fontId="0" fillId="0" borderId="7" xfId="0" applyBorder="1" applyAlignment="1" applyProtection="1">
      <alignment horizontal="left" vertical="center"/>
      <protection locked="0"/>
    </xf>
    <xf numFmtId="0" fontId="0" fillId="0" borderId="31" xfId="0" applyBorder="1" applyAlignment="1" applyProtection="1">
      <alignment horizontal="left" vertical="center"/>
      <protection locked="0"/>
    </xf>
    <xf numFmtId="0" fontId="0" fillId="0" borderId="9" xfId="0" applyBorder="1" applyAlignment="1" applyProtection="1">
      <alignment horizontal="left" vertical="center"/>
      <protection locked="0"/>
    </xf>
    <xf numFmtId="0" fontId="9" fillId="0" borderId="0" xfId="0" applyFont="1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/>
    </xf>
    <xf numFmtId="2" fontId="10" fillId="4" borderId="30" xfId="0" applyNumberFormat="1" applyFont="1" applyFill="1" applyBorder="1" applyAlignment="1" applyProtection="1">
      <alignment horizontal="center" vertical="center"/>
    </xf>
    <xf numFmtId="2" fontId="10" fillId="4" borderId="15" xfId="0" applyNumberFormat="1" applyFont="1" applyFill="1" applyBorder="1" applyAlignment="1" applyProtection="1">
      <alignment horizontal="center" vertical="center"/>
    </xf>
    <xf numFmtId="2" fontId="0" fillId="4" borderId="30" xfId="0" applyNumberFormat="1" applyFill="1" applyBorder="1" applyAlignment="1" applyProtection="1">
      <alignment horizontal="center" vertical="center"/>
    </xf>
    <xf numFmtId="2" fontId="0" fillId="4" borderId="15" xfId="0" applyNumberFormat="1" applyFill="1" applyBorder="1" applyAlignment="1" applyProtection="1">
      <alignment horizontal="center" vertical="center"/>
    </xf>
    <xf numFmtId="2" fontId="0" fillId="4" borderId="4" xfId="0" applyNumberFormat="1" applyFill="1" applyBorder="1" applyAlignment="1" applyProtection="1">
      <alignment horizontal="center" vertical="center"/>
    </xf>
    <xf numFmtId="2" fontId="0" fillId="4" borderId="6" xfId="0" applyNumberFormat="1" applyFill="1" applyBorder="1" applyAlignment="1" applyProtection="1">
      <alignment horizontal="center" vertical="center"/>
    </xf>
    <xf numFmtId="2" fontId="0" fillId="4" borderId="8" xfId="0" applyNumberFormat="1" applyFill="1" applyBorder="1" applyAlignment="1" applyProtection="1">
      <alignment horizontal="center" vertical="center"/>
    </xf>
    <xf numFmtId="2" fontId="0" fillId="4" borderId="31" xfId="0" applyNumberFormat="1" applyFill="1" applyBorder="1" applyAlignment="1" applyProtection="1">
      <alignment horizontal="center" vertical="center"/>
    </xf>
    <xf numFmtId="2" fontId="6" fillId="0" borderId="22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alignment horizontal="center" vertical="center" wrapText="1"/>
      <protection locked="0"/>
    </xf>
    <xf numFmtId="2" fontId="6" fillId="0" borderId="21" xfId="1" applyNumberFormat="1" applyFont="1" applyFill="1" applyBorder="1" applyAlignment="1" applyProtection="1">
      <alignment horizontal="center" vertical="center" wrapText="1"/>
      <protection locked="0"/>
    </xf>
    <xf numFmtId="2" fontId="6" fillId="0" borderId="29" xfId="1" applyNumberFormat="1" applyFont="1" applyFill="1" applyBorder="1" applyAlignment="1" applyProtection="1">
      <alignment horizontal="center" vertical="center" wrapText="1"/>
      <protection locked="0"/>
    </xf>
    <xf numFmtId="2" fontId="6" fillId="0" borderId="7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31" xfId="0" applyBorder="1" applyAlignment="1" applyProtection="1">
      <alignment horizontal="center" vertical="center" wrapText="1"/>
      <protection locked="0"/>
    </xf>
    <xf numFmtId="0" fontId="0" fillId="0" borderId="9" xfId="0" applyBorder="1" applyAlignment="1" applyProtection="1">
      <alignment horizontal="center" vertical="center" wrapText="1"/>
      <protection locked="0"/>
    </xf>
    <xf numFmtId="0" fontId="4" fillId="2" borderId="5" xfId="1" applyFont="1" applyFill="1" applyBorder="1" applyAlignment="1" applyProtection="1">
      <alignment horizontal="left" vertical="center" wrapText="1"/>
    </xf>
    <xf numFmtId="0" fontId="0" fillId="0" borderId="7" xfId="0" applyBorder="1" applyAlignment="1" applyProtection="1"/>
    <xf numFmtId="0" fontId="0" fillId="0" borderId="11" xfId="0" applyBorder="1" applyAlignment="1" applyProtection="1"/>
    <xf numFmtId="10" fontId="0" fillId="0" borderId="5" xfId="0" applyNumberFormat="1" applyBorder="1" applyAlignment="1" applyProtection="1">
      <alignment horizontal="center" vertical="center"/>
    </xf>
    <xf numFmtId="0" fontId="0" fillId="0" borderId="7" xfId="0" applyBorder="1" applyAlignment="1" applyProtection="1">
      <alignment horizontal="center" vertical="center"/>
    </xf>
    <xf numFmtId="0" fontId="0" fillId="0" borderId="9" xfId="0" applyBorder="1" applyAlignment="1" applyProtection="1">
      <alignment horizontal="center" vertical="center"/>
    </xf>
    <xf numFmtId="2" fontId="6" fillId="0" borderId="4" xfId="1" applyNumberFormat="1" applyFont="1" applyFill="1" applyBorder="1" applyAlignment="1" applyProtection="1">
      <alignment horizontal="center" vertical="center" wrapText="1"/>
      <protection locked="0"/>
    </xf>
    <xf numFmtId="2" fontId="6" fillId="0" borderId="30" xfId="1" applyNumberFormat="1" applyFont="1" applyFill="1" applyBorder="1" applyAlignment="1" applyProtection="1">
      <alignment horizontal="center" vertical="center" wrapText="1"/>
      <protection locked="0"/>
    </xf>
    <xf numFmtId="2" fontId="6" fillId="0" borderId="5" xfId="1" applyNumberFormat="1" applyFont="1" applyFill="1" applyBorder="1" applyAlignment="1" applyProtection="1">
      <alignment horizontal="center" vertical="center" wrapText="1"/>
      <protection locked="0"/>
    </xf>
    <xf numFmtId="10" fontId="0" fillId="0" borderId="7" xfId="0" applyNumberFormat="1" applyBorder="1" applyAlignment="1" applyProtection="1"/>
    <xf numFmtId="10" fontId="0" fillId="0" borderId="9" xfId="0" applyNumberFormat="1" applyBorder="1" applyAlignment="1" applyProtection="1"/>
    <xf numFmtId="0" fontId="0" fillId="4" borderId="30" xfId="0" applyFill="1" applyBorder="1" applyAlignment="1" applyProtection="1">
      <alignment horizontal="center" vertical="center"/>
    </xf>
    <xf numFmtId="0" fontId="0" fillId="4" borderId="15" xfId="0" applyFill="1" applyBorder="1" applyAlignment="1" applyProtection="1"/>
    <xf numFmtId="0" fontId="0" fillId="4" borderId="31" xfId="0" applyFill="1" applyBorder="1" applyAlignment="1" applyProtection="1"/>
    <xf numFmtId="0" fontId="4" fillId="2" borderId="30" xfId="1" applyFont="1" applyFill="1" applyBorder="1" applyAlignment="1" applyProtection="1">
      <alignment horizontal="left" vertical="center" wrapText="1"/>
    </xf>
    <xf numFmtId="0" fontId="0" fillId="0" borderId="15" xfId="0" applyBorder="1" applyAlignment="1" applyProtection="1"/>
    <xf numFmtId="0" fontId="0" fillId="0" borderId="34" xfId="0" applyBorder="1" applyAlignment="1" applyProtection="1"/>
    <xf numFmtId="0" fontId="0" fillId="4" borderId="15" xfId="0" applyFill="1" applyBorder="1" applyAlignment="1" applyProtection="1">
      <alignment horizontal="center" vertical="center"/>
    </xf>
    <xf numFmtId="0" fontId="0" fillId="4" borderId="31" xfId="0" applyFill="1" applyBorder="1" applyAlignment="1" applyProtection="1">
      <alignment horizontal="center" vertical="center"/>
    </xf>
    <xf numFmtId="10" fontId="0" fillId="0" borderId="6" xfId="0" applyNumberFormat="1" applyBorder="1" applyAlignment="1" applyProtection="1">
      <alignment horizontal="center" vertical="center"/>
    </xf>
    <xf numFmtId="10" fontId="0" fillId="0" borderId="4" xfId="0" applyNumberFormat="1" applyBorder="1" applyAlignment="1" applyProtection="1">
      <alignment horizontal="center" vertical="center"/>
    </xf>
    <xf numFmtId="10" fontId="0" fillId="0" borderId="7" xfId="0" applyNumberFormat="1" applyBorder="1" applyAlignment="1" applyProtection="1">
      <alignment horizontal="center" vertical="center"/>
    </xf>
    <xf numFmtId="10" fontId="0" fillId="0" borderId="9" xfId="0" applyNumberFormat="1" applyBorder="1" applyAlignment="1" applyProtection="1">
      <alignment horizontal="center" vertical="center"/>
    </xf>
    <xf numFmtId="0" fontId="4" fillId="2" borderId="32" xfId="1" applyFont="1" applyFill="1" applyBorder="1" applyAlignment="1" applyProtection="1">
      <alignment horizontal="left" vertical="center" wrapText="1"/>
    </xf>
    <xf numFmtId="0" fontId="0" fillId="0" borderId="53" xfId="0" applyBorder="1" applyAlignment="1" applyProtection="1"/>
    <xf numFmtId="0" fontId="0" fillId="0" borderId="54" xfId="0" applyBorder="1" applyAlignment="1" applyProtection="1"/>
    <xf numFmtId="0" fontId="4" fillId="2" borderId="4" xfId="1" applyFont="1" applyFill="1" applyBorder="1" applyAlignment="1" applyProtection="1">
      <alignment horizontal="left" vertical="center" wrapText="1"/>
    </xf>
    <xf numFmtId="0" fontId="0" fillId="0" borderId="6" xfId="0" applyBorder="1" applyAlignment="1" applyProtection="1"/>
    <xf numFmtId="0" fontId="0" fillId="0" borderId="10" xfId="0" applyBorder="1" applyAlignment="1" applyProtection="1"/>
    <xf numFmtId="0" fontId="8" fillId="4" borderId="53" xfId="0" applyFont="1" applyFill="1" applyBorder="1" applyAlignment="1" applyProtection="1">
      <alignment horizontal="center" vertical="center"/>
    </xf>
    <xf numFmtId="0" fontId="8" fillId="4" borderId="33" xfId="0" applyFont="1" applyFill="1" applyBorder="1" applyAlignment="1" applyProtection="1">
      <alignment horizontal="center" vertical="center"/>
    </xf>
    <xf numFmtId="0" fontId="8" fillId="4" borderId="32" xfId="0" applyFont="1" applyFill="1" applyBorder="1" applyAlignment="1" applyProtection="1">
      <alignment horizontal="center" vertical="center"/>
    </xf>
    <xf numFmtId="10" fontId="0" fillId="0" borderId="8" xfId="0" applyNumberFormat="1" applyBorder="1" applyAlignment="1" applyProtection="1">
      <alignment horizontal="center" vertical="center"/>
    </xf>
    <xf numFmtId="2" fontId="0" fillId="0" borderId="48" xfId="0" applyNumberFormat="1" applyFill="1" applyBorder="1" applyAlignment="1" applyProtection="1">
      <alignment horizontal="center" vertical="center"/>
    </xf>
    <xf numFmtId="2" fontId="0" fillId="0" borderId="49" xfId="0" applyNumberFormat="1" applyFill="1" applyBorder="1" applyAlignment="1" applyProtection="1">
      <alignment horizontal="center" vertical="center"/>
    </xf>
    <xf numFmtId="2" fontId="0" fillId="0" borderId="50" xfId="0" applyNumberFormat="1" applyFill="1" applyBorder="1" applyAlignment="1" applyProtection="1">
      <alignment horizontal="center" vertical="center"/>
    </xf>
    <xf numFmtId="10" fontId="10" fillId="4" borderId="30" xfId="0" applyNumberFormat="1" applyFont="1" applyFill="1" applyBorder="1" applyAlignment="1" applyProtection="1">
      <alignment horizontal="center" vertical="center"/>
    </xf>
    <xf numFmtId="10" fontId="10" fillId="4" borderId="15" xfId="0" applyNumberFormat="1" applyFont="1" applyFill="1" applyBorder="1" applyAlignment="1" applyProtection="1">
      <alignment horizontal="center" vertical="center"/>
    </xf>
    <xf numFmtId="0" fontId="5" fillId="0" borderId="21" xfId="1" applyFont="1" applyBorder="1" applyAlignment="1" applyProtection="1">
      <alignment vertical="center" wrapText="1"/>
    </xf>
    <xf numFmtId="0" fontId="0" fillId="0" borderId="8" xfId="0" applyBorder="1" applyAlignment="1" applyProtection="1">
      <alignment vertical="center" wrapText="1"/>
    </xf>
    <xf numFmtId="0" fontId="4" fillId="2" borderId="2" xfId="1" applyFont="1" applyFill="1" applyBorder="1" applyAlignment="1" applyProtection="1">
      <alignment horizontal="left" vertical="center" wrapText="1"/>
    </xf>
    <xf numFmtId="0" fontId="0" fillId="0" borderId="46" xfId="0" applyBorder="1" applyAlignment="1" applyProtection="1">
      <alignment vertical="center" wrapText="1"/>
    </xf>
    <xf numFmtId="0" fontId="5" fillId="0" borderId="4" xfId="1" applyFont="1" applyBorder="1" applyAlignment="1" applyProtection="1">
      <alignment horizontal="left" vertical="center" wrapText="1"/>
    </xf>
    <xf numFmtId="0" fontId="5" fillId="0" borderId="6" xfId="1" applyFont="1" applyBorder="1" applyAlignment="1" applyProtection="1">
      <alignment horizontal="left" vertical="center" wrapText="1"/>
    </xf>
    <xf numFmtId="0" fontId="5" fillId="0" borderId="8" xfId="1" applyFont="1" applyBorder="1" applyAlignment="1" applyProtection="1">
      <alignment horizontal="left" vertical="center" wrapText="1"/>
    </xf>
    <xf numFmtId="0" fontId="5" fillId="0" borderId="21" xfId="1" applyFont="1" applyBorder="1" applyAlignment="1" applyProtection="1">
      <alignment horizontal="left" vertical="center" wrapText="1"/>
    </xf>
    <xf numFmtId="0" fontId="0" fillId="0" borderId="6" xfId="0" applyBorder="1" applyAlignment="1" applyProtection="1">
      <alignment vertical="center" wrapText="1"/>
    </xf>
    <xf numFmtId="0" fontId="5" fillId="0" borderId="6" xfId="1" applyFont="1" applyBorder="1" applyAlignment="1" applyProtection="1">
      <alignment vertical="center" wrapText="1"/>
    </xf>
    <xf numFmtId="0" fontId="7" fillId="0" borderId="8" xfId="0" applyFont="1" applyBorder="1" applyAlignment="1" applyProtection="1">
      <alignment vertical="center" wrapText="1"/>
    </xf>
    <xf numFmtId="0" fontId="0" fillId="0" borderId="2" xfId="0" applyBorder="1" applyAlignment="1" applyProtection="1">
      <alignment vertical="center" wrapText="1"/>
    </xf>
    <xf numFmtId="0" fontId="5" fillId="0" borderId="4" xfId="1" applyFont="1" applyBorder="1" applyAlignment="1" applyProtection="1">
      <alignment vertical="center" wrapText="1"/>
    </xf>
    <xf numFmtId="0" fontId="7" fillId="0" borderId="6" xfId="0" applyFont="1" applyBorder="1" applyAlignment="1" applyProtection="1">
      <alignment vertical="center" wrapText="1"/>
    </xf>
    <xf numFmtId="0" fontId="7" fillId="0" borderId="10" xfId="0" applyFont="1" applyBorder="1" applyAlignment="1" applyProtection="1">
      <alignment vertical="center" wrapText="1"/>
    </xf>
    <xf numFmtId="0" fontId="5" fillId="0" borderId="10" xfId="1" applyFont="1" applyBorder="1" applyAlignment="1" applyProtection="1">
      <alignment vertical="center" wrapText="1"/>
    </xf>
    <xf numFmtId="0" fontId="5" fillId="0" borderId="23" xfId="1" applyFont="1" applyFill="1" applyBorder="1" applyAlignment="1" applyProtection="1">
      <alignment vertical="center" wrapText="1"/>
    </xf>
    <xf numFmtId="0" fontId="5" fillId="0" borderId="12" xfId="1" applyFont="1" applyFill="1" applyBorder="1" applyAlignment="1" applyProtection="1">
      <alignment vertical="center" wrapText="1"/>
    </xf>
    <xf numFmtId="0" fontId="7" fillId="0" borderId="13" xfId="0" applyFont="1" applyFill="1" applyBorder="1" applyAlignment="1" applyProtection="1">
      <alignment vertical="center" wrapText="1"/>
    </xf>
    <xf numFmtId="0" fontId="0" fillId="0" borderId="49" xfId="0" applyBorder="1" applyAlignment="1" applyProtection="1">
      <alignment vertical="center" wrapText="1"/>
    </xf>
    <xf numFmtId="0" fontId="0" fillId="0" borderId="50" xfId="0" applyBorder="1" applyAlignment="1" applyProtection="1">
      <alignment vertical="center" wrapText="1"/>
    </xf>
    <xf numFmtId="10" fontId="0" fillId="4" borderId="15" xfId="0" applyNumberFormat="1" applyFill="1" applyBorder="1" applyAlignment="1" applyProtection="1">
      <alignment horizontal="center" vertical="center"/>
    </xf>
    <xf numFmtId="10" fontId="0" fillId="0" borderId="15" xfId="0" applyNumberFormat="1" applyBorder="1" applyAlignment="1" applyProtection="1">
      <alignment horizontal="center" vertical="center"/>
    </xf>
    <xf numFmtId="10" fontId="0" fillId="0" borderId="15" xfId="0" applyNumberFormat="1" applyBorder="1" applyAlignment="1" applyProtection="1"/>
    <xf numFmtId="0" fontId="0" fillId="0" borderId="15" xfId="0" applyBorder="1" applyAlignment="1" applyProtection="1">
      <alignment horizontal="center" vertical="center"/>
    </xf>
    <xf numFmtId="10" fontId="0" fillId="4" borderId="30" xfId="0" applyNumberFormat="1" applyFill="1" applyBorder="1" applyAlignment="1" applyProtection="1">
      <alignment horizontal="center" vertical="center"/>
    </xf>
    <xf numFmtId="0" fontId="0" fillId="0" borderId="17" xfId="0" applyBorder="1" applyAlignment="1" applyProtection="1">
      <alignment horizontal="center" vertical="center"/>
    </xf>
    <xf numFmtId="0" fontId="0" fillId="0" borderId="18" xfId="0" applyBorder="1" applyAlignment="1" applyProtection="1">
      <alignment horizontal="center" vertical="center"/>
    </xf>
    <xf numFmtId="0" fontId="0" fillId="0" borderId="49" xfId="0" applyFill="1" applyBorder="1" applyAlignment="1" applyProtection="1">
      <alignment horizontal="center" vertical="center"/>
    </xf>
    <xf numFmtId="0" fontId="0" fillId="0" borderId="50" xfId="0" applyFill="1" applyBorder="1" applyAlignment="1" applyProtection="1">
      <alignment horizontal="center" vertical="center"/>
    </xf>
    <xf numFmtId="0" fontId="0" fillId="0" borderId="31" xfId="0" applyBorder="1" applyAlignment="1" applyProtection="1">
      <alignment horizontal="center" vertical="center"/>
    </xf>
    <xf numFmtId="0" fontId="8" fillId="4" borderId="33" xfId="0" applyFont="1" applyFill="1" applyBorder="1" applyAlignment="1" applyProtection="1">
      <alignment horizontal="center"/>
    </xf>
    <xf numFmtId="10" fontId="8" fillId="0" borderId="6" xfId="0" applyNumberFormat="1" applyFont="1" applyBorder="1" applyAlignment="1" applyProtection="1">
      <alignment horizontal="center" vertical="center"/>
    </xf>
    <xf numFmtId="0" fontId="8" fillId="0" borderId="35" xfId="0" applyFont="1" applyFill="1" applyBorder="1" applyAlignment="1" applyProtection="1">
      <alignment horizontal="center" vertical="center"/>
      <protection locked="0"/>
    </xf>
    <xf numFmtId="0" fontId="8" fillId="0" borderId="36" xfId="0" applyFont="1" applyFill="1" applyBorder="1" applyAlignment="1" applyProtection="1">
      <alignment horizontal="center" vertical="center"/>
      <protection locked="0"/>
    </xf>
    <xf numFmtId="0" fontId="0" fillId="0" borderId="35" xfId="0" applyFont="1" applyFill="1" applyBorder="1" applyAlignment="1" applyProtection="1">
      <alignment horizontal="center" vertical="center"/>
      <protection locked="0"/>
    </xf>
    <xf numFmtId="0" fontId="0" fillId="0" borderId="24" xfId="0" applyFont="1" applyFill="1" applyBorder="1" applyAlignment="1" applyProtection="1">
      <alignment horizontal="center" vertical="center"/>
      <protection locked="0"/>
    </xf>
    <xf numFmtId="0" fontId="8" fillId="0" borderId="14" xfId="0" applyFont="1" applyFill="1" applyBorder="1" applyAlignment="1" applyProtection="1">
      <alignment horizontal="center" vertical="center"/>
      <protection locked="0"/>
    </xf>
    <xf numFmtId="0" fontId="8" fillId="0" borderId="27" xfId="0" applyFont="1" applyFill="1" applyBorder="1" applyAlignment="1" applyProtection="1">
      <alignment horizontal="center" vertical="center"/>
      <protection locked="0"/>
    </xf>
    <xf numFmtId="0" fontId="8" fillId="0" borderId="37" xfId="0" applyFont="1" applyFill="1" applyBorder="1" applyAlignment="1" applyProtection="1">
      <alignment horizontal="center" vertical="center"/>
      <protection locked="0"/>
    </xf>
    <xf numFmtId="10" fontId="0" fillId="0" borderId="31" xfId="0" applyNumberFormat="1" applyBorder="1" applyAlignment="1" applyProtection="1">
      <alignment horizontal="center" vertical="center"/>
    </xf>
    <xf numFmtId="0" fontId="0" fillId="0" borderId="23" xfId="0" applyFont="1" applyFill="1" applyBorder="1" applyAlignment="1" applyProtection="1">
      <alignment horizontal="center" vertical="center"/>
      <protection locked="0"/>
    </xf>
    <xf numFmtId="0" fontId="8" fillId="0" borderId="12" xfId="0" applyFont="1" applyFill="1" applyBorder="1" applyAlignment="1" applyProtection="1">
      <alignment horizontal="center" vertical="center"/>
      <protection locked="0"/>
    </xf>
    <xf numFmtId="0" fontId="8" fillId="0" borderId="13" xfId="0" applyFont="1" applyFill="1" applyBorder="1" applyAlignment="1" applyProtection="1">
      <alignment horizontal="center" vertical="center"/>
      <protection locked="0"/>
    </xf>
    <xf numFmtId="0" fontId="8" fillId="4" borderId="53" xfId="0" applyFont="1" applyFill="1" applyBorder="1" applyAlignment="1" applyProtection="1"/>
    <xf numFmtId="0" fontId="8" fillId="4" borderId="33" xfId="0" applyFont="1" applyFill="1" applyBorder="1" applyAlignment="1" applyProtection="1"/>
    <xf numFmtId="0" fontId="8" fillId="4" borderId="30" xfId="0" applyFont="1" applyFill="1" applyBorder="1" applyAlignment="1" applyProtection="1">
      <alignment horizontal="center" vertical="center"/>
    </xf>
    <xf numFmtId="0" fontId="8" fillId="4" borderId="15" xfId="0" applyFont="1" applyFill="1" applyBorder="1" applyAlignment="1" applyProtection="1">
      <alignment horizontal="center" vertical="center"/>
    </xf>
    <xf numFmtId="0" fontId="8" fillId="4" borderId="31" xfId="0" applyFont="1" applyFill="1" applyBorder="1" applyAlignment="1" applyProtection="1">
      <alignment horizontal="center" vertical="center"/>
    </xf>
    <xf numFmtId="10" fontId="8" fillId="0" borderId="4" xfId="0" applyNumberFormat="1" applyFont="1" applyBorder="1" applyAlignment="1" applyProtection="1">
      <alignment horizontal="center" vertical="center"/>
    </xf>
    <xf numFmtId="0" fontId="8" fillId="4" borderId="15" xfId="0" applyFont="1" applyFill="1" applyBorder="1" applyAlignment="1" applyProtection="1">
      <alignment horizontal="center"/>
    </xf>
    <xf numFmtId="0" fontId="8" fillId="4" borderId="31" xfId="0" applyFont="1" applyFill="1" applyBorder="1" applyAlignment="1" applyProtection="1">
      <alignment horizontal="center"/>
    </xf>
    <xf numFmtId="10" fontId="8" fillId="0" borderId="6" xfId="0" applyNumberFormat="1" applyFont="1" applyBorder="1" applyAlignment="1" applyProtection="1"/>
    <xf numFmtId="10" fontId="8" fillId="0" borderId="8" xfId="0" applyNumberFormat="1" applyFont="1" applyBorder="1" applyAlignment="1" applyProtection="1"/>
    <xf numFmtId="0" fontId="8" fillId="4" borderId="15" xfId="0" applyFont="1" applyFill="1" applyBorder="1" applyAlignment="1" applyProtection="1"/>
    <xf numFmtId="0" fontId="8" fillId="4" borderId="31" xfId="0" applyFont="1" applyFill="1" applyBorder="1" applyAlignment="1" applyProtection="1"/>
    <xf numFmtId="0" fontId="0" fillId="0" borderId="6" xfId="0" applyBorder="1" applyAlignment="1" applyProtection="1">
      <alignment horizontal="center" vertical="center"/>
    </xf>
    <xf numFmtId="0" fontId="5" fillId="0" borderId="8" xfId="1" applyFont="1" applyBorder="1" applyAlignment="1" applyProtection="1">
      <alignment vertical="center" wrapText="1"/>
    </xf>
    <xf numFmtId="10" fontId="8" fillId="0" borderId="5" xfId="0" applyNumberFormat="1" applyFont="1" applyBorder="1" applyAlignment="1" applyProtection="1">
      <alignment horizontal="center" vertical="center"/>
    </xf>
    <xf numFmtId="10" fontId="8" fillId="0" borderId="7" xfId="0" applyNumberFormat="1" applyFont="1" applyBorder="1" applyAlignment="1" applyProtection="1">
      <alignment horizontal="center" vertical="center"/>
    </xf>
    <xf numFmtId="10" fontId="8" fillId="0" borderId="9" xfId="0" applyNumberFormat="1" applyFont="1" applyBorder="1" applyAlignment="1" applyProtection="1">
      <alignment horizontal="center" vertical="center"/>
    </xf>
    <xf numFmtId="10" fontId="8" fillId="0" borderId="7" xfId="0" applyNumberFormat="1" applyFont="1" applyBorder="1" applyAlignment="1" applyProtection="1"/>
    <xf numFmtId="10" fontId="8" fillId="0" borderId="9" xfId="0" applyNumberFormat="1" applyFont="1" applyBorder="1" applyAlignment="1" applyProtection="1"/>
    <xf numFmtId="10" fontId="8" fillId="0" borderId="7" xfId="0" applyNumberFormat="1" applyFont="1" applyBorder="1" applyAlignment="1" applyProtection="1">
      <alignment horizontal="center"/>
    </xf>
    <xf numFmtId="10" fontId="8" fillId="0" borderId="9" xfId="0" applyNumberFormat="1" applyFont="1" applyBorder="1" applyAlignment="1" applyProtection="1">
      <alignment horizontal="center"/>
    </xf>
    <xf numFmtId="0" fontId="0" fillId="0" borderId="49" xfId="0" applyFill="1" applyBorder="1" applyAlignment="1" applyProtection="1"/>
    <xf numFmtId="0" fontId="0" fillId="0" borderId="50" xfId="0" applyFill="1" applyBorder="1" applyAlignment="1" applyProtection="1"/>
    <xf numFmtId="0" fontId="0" fillId="0" borderId="8" xfId="0" applyBorder="1" applyAlignment="1" applyProtection="1">
      <alignment horizontal="center" vertical="center"/>
    </xf>
    <xf numFmtId="0" fontId="0" fillId="0" borderId="17" xfId="0" applyBorder="1" applyAlignment="1" applyProtection="1"/>
    <xf numFmtId="0" fontId="0" fillId="0" borderId="18" xfId="0" applyBorder="1" applyAlignment="1" applyProtection="1"/>
    <xf numFmtId="164" fontId="12" fillId="0" borderId="48" xfId="0" applyNumberFormat="1" applyFont="1" applyBorder="1" applyAlignment="1" applyProtection="1">
      <alignment horizontal="center" vertical="center"/>
    </xf>
    <xf numFmtId="0" fontId="0" fillId="0" borderId="49" xfId="0" applyBorder="1" applyAlignment="1" applyProtection="1">
      <alignment vertical="center"/>
    </xf>
    <xf numFmtId="0" fontId="0" fillId="0" borderId="50" xfId="0" applyBorder="1" applyAlignment="1" applyProtection="1">
      <alignment vertical="center"/>
    </xf>
    <xf numFmtId="0" fontId="13" fillId="0" borderId="15" xfId="1" applyFont="1" applyFill="1" applyBorder="1" applyAlignment="1" applyProtection="1">
      <alignment horizontal="center" vertical="center" wrapText="1"/>
      <protection locked="0"/>
    </xf>
    <xf numFmtId="0" fontId="0" fillId="0" borderId="15" xfId="0" applyFill="1" applyBorder="1" applyAlignment="1" applyProtection="1">
      <alignment horizontal="center" vertical="center" wrapText="1"/>
      <protection locked="0"/>
    </xf>
    <xf numFmtId="0" fontId="0" fillId="0" borderId="31" xfId="0" applyFill="1" applyBorder="1" applyAlignment="1" applyProtection="1">
      <alignment horizontal="center" vertical="center" wrapText="1"/>
      <protection locked="0"/>
    </xf>
    <xf numFmtId="0" fontId="13" fillId="0" borderId="7" xfId="1" applyFont="1" applyFill="1" applyBorder="1" applyAlignment="1" applyProtection="1">
      <alignment horizontal="center" vertical="center" wrapText="1"/>
      <protection locked="0"/>
    </xf>
    <xf numFmtId="0" fontId="0" fillId="0" borderId="7" xfId="0" applyFill="1" applyBorder="1" applyAlignment="1" applyProtection="1">
      <alignment horizontal="center" vertical="center" wrapText="1"/>
      <protection locked="0"/>
    </xf>
    <xf numFmtId="0" fontId="0" fillId="0" borderId="9" xfId="0" applyFill="1" applyBorder="1" applyAlignment="1" applyProtection="1">
      <alignment horizontal="center" vertical="center" wrapText="1"/>
      <protection locked="0"/>
    </xf>
    <xf numFmtId="0" fontId="0" fillId="0" borderId="4" xfId="0" applyFill="1" applyBorder="1" applyAlignment="1" applyProtection="1">
      <alignment horizontal="center" vertical="center"/>
      <protection locked="0"/>
    </xf>
    <xf numFmtId="0" fontId="0" fillId="0" borderId="6" xfId="0" applyFill="1" applyBorder="1" applyAlignment="1" applyProtection="1">
      <alignment horizontal="center" vertical="center"/>
      <protection locked="0"/>
    </xf>
    <xf numFmtId="0" fontId="0" fillId="0" borderId="30" xfId="0" applyFill="1" applyBorder="1" applyAlignment="1" applyProtection="1">
      <alignment horizontal="center" vertical="center"/>
      <protection locked="0"/>
    </xf>
    <xf numFmtId="0" fontId="0" fillId="0" borderId="15" xfId="0" applyFill="1" applyBorder="1" applyAlignment="1" applyProtection="1">
      <alignment horizontal="center" vertical="center"/>
      <protection locked="0"/>
    </xf>
    <xf numFmtId="0" fontId="0" fillId="0" borderId="5" xfId="0" applyFill="1" applyBorder="1" applyAlignment="1" applyProtection="1">
      <alignment horizontal="center" vertical="center"/>
      <protection locked="0"/>
    </xf>
    <xf numFmtId="0" fontId="0" fillId="0" borderId="7" xfId="0" applyFill="1" applyBorder="1" applyAlignment="1" applyProtection="1">
      <alignment horizontal="center" vertical="center"/>
      <protection locked="0"/>
    </xf>
    <xf numFmtId="0" fontId="13" fillId="7" borderId="0" xfId="1" applyFont="1" applyFill="1" applyBorder="1" applyAlignment="1" applyProtection="1">
      <alignment horizontal="center" vertical="center" wrapText="1"/>
    </xf>
    <xf numFmtId="0" fontId="0" fillId="7" borderId="0" xfId="0" applyFill="1" applyBorder="1" applyAlignment="1" applyProtection="1">
      <alignment horizontal="center" vertical="center" wrapText="1"/>
    </xf>
    <xf numFmtId="0" fontId="13" fillId="0" borderId="30" xfId="1" applyFont="1" applyFill="1" applyBorder="1" applyAlignment="1" applyProtection="1">
      <alignment horizontal="center" vertical="center" wrapText="1"/>
      <protection locked="0"/>
    </xf>
    <xf numFmtId="0" fontId="13" fillId="0" borderId="5" xfId="1" applyFont="1" applyFill="1" applyBorder="1" applyAlignment="1" applyProtection="1">
      <alignment horizontal="center" vertical="center" wrapText="1"/>
      <protection locked="0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0" fillId="0" borderId="10" xfId="0" applyBorder="1" applyAlignment="1" applyProtection="1">
      <alignment vertical="center" wrapText="1"/>
    </xf>
    <xf numFmtId="0" fontId="5" fillId="0" borderId="12" xfId="1" applyFont="1" applyBorder="1" applyAlignment="1" applyProtection="1">
      <alignment vertical="center" wrapText="1"/>
    </xf>
    <xf numFmtId="0" fontId="5" fillId="0" borderId="13" xfId="1" applyFont="1" applyBorder="1" applyAlignment="1" applyProtection="1">
      <alignment vertical="center" wrapText="1"/>
    </xf>
    <xf numFmtId="0" fontId="4" fillId="2" borderId="0" xfId="1" applyFont="1" applyFill="1" applyBorder="1" applyAlignment="1" applyProtection="1">
      <alignment horizontal="left" vertical="center" wrapText="1"/>
    </xf>
    <xf numFmtId="0" fontId="0" fillId="0" borderId="0" xfId="0" applyBorder="1" applyAlignment="1" applyProtection="1">
      <alignment vertical="center" wrapText="1"/>
    </xf>
    <xf numFmtId="0" fontId="0" fillId="4" borderId="32" xfId="0" applyFill="1" applyBorder="1" applyAlignment="1" applyProtection="1">
      <alignment horizontal="center" vertical="center"/>
    </xf>
    <xf numFmtId="0" fontId="0" fillId="4" borderId="53" xfId="0" applyFill="1" applyBorder="1" applyAlignment="1" applyProtection="1">
      <alignment horizontal="center" vertical="center"/>
    </xf>
    <xf numFmtId="0" fontId="13" fillId="4" borderId="53" xfId="1" applyFont="1" applyFill="1" applyBorder="1" applyAlignment="1" applyProtection="1">
      <alignment horizontal="center" vertical="center" wrapText="1"/>
    </xf>
    <xf numFmtId="0" fontId="0" fillId="0" borderId="33" xfId="0" applyBorder="1" applyAlignment="1" applyProtection="1">
      <alignment horizontal="center" vertical="center" wrapText="1"/>
    </xf>
    <xf numFmtId="0" fontId="0" fillId="0" borderId="53" xfId="0" applyBorder="1" applyAlignment="1" applyProtection="1">
      <alignment horizontal="center" vertical="center" wrapText="1"/>
    </xf>
    <xf numFmtId="0" fontId="13" fillId="4" borderId="32" xfId="1" applyFont="1" applyFill="1" applyBorder="1" applyAlignment="1" applyProtection="1">
      <alignment horizontal="center" vertical="center" wrapText="1"/>
    </xf>
    <xf numFmtId="0" fontId="0" fillId="7" borderId="0" xfId="0" applyFill="1" applyBorder="1" applyAlignment="1" applyProtection="1">
      <alignment horizontal="center" vertical="center"/>
    </xf>
    <xf numFmtId="0" fontId="13" fillId="0" borderId="4" xfId="1" applyFont="1" applyFill="1" applyBorder="1" applyAlignment="1" applyProtection="1">
      <alignment horizontal="center" vertical="center" wrapText="1"/>
      <protection locked="0"/>
    </xf>
    <xf numFmtId="0" fontId="0" fillId="0" borderId="6" xfId="0" applyFill="1" applyBorder="1" applyAlignment="1" applyProtection="1">
      <alignment horizontal="center" vertical="center" wrapText="1"/>
      <protection locked="0"/>
    </xf>
    <xf numFmtId="0" fontId="13" fillId="0" borderId="6" xfId="1" applyFont="1" applyFill="1" applyBorder="1" applyAlignment="1" applyProtection="1">
      <alignment horizontal="center" vertical="center" wrapText="1"/>
      <protection locked="0"/>
    </xf>
    <xf numFmtId="0" fontId="0" fillId="0" borderId="8" xfId="0" applyFill="1" applyBorder="1" applyAlignment="1" applyProtection="1">
      <alignment horizontal="center" vertical="center" wrapText="1"/>
      <protection locked="0"/>
    </xf>
    <xf numFmtId="2" fontId="0" fillId="0" borderId="32" xfId="0" applyNumberFormat="1" applyFill="1" applyBorder="1" applyAlignment="1" applyProtection="1">
      <alignment horizontal="center" vertical="center"/>
    </xf>
    <xf numFmtId="2" fontId="0" fillId="0" borderId="53" xfId="0" applyNumberFormat="1" applyFill="1" applyBorder="1" applyAlignment="1" applyProtection="1">
      <alignment horizontal="center" vertical="center"/>
    </xf>
    <xf numFmtId="0" fontId="0" fillId="0" borderId="53" xfId="0" applyFill="1" applyBorder="1" applyAlignment="1" applyProtection="1"/>
    <xf numFmtId="0" fontId="0" fillId="0" borderId="33" xfId="0" applyFill="1" applyBorder="1" applyAlignment="1" applyProtection="1"/>
    <xf numFmtId="2" fontId="0" fillId="0" borderId="33" xfId="0" applyNumberFormat="1" applyFill="1" applyBorder="1" applyAlignment="1" applyProtection="1">
      <alignment horizontal="center" vertical="center"/>
    </xf>
    <xf numFmtId="2" fontId="13" fillId="4" borderId="4" xfId="1" applyNumberFormat="1" applyFont="1" applyFill="1" applyBorder="1" applyAlignment="1" applyProtection="1">
      <alignment horizontal="center" vertical="center" wrapText="1"/>
    </xf>
    <xf numFmtId="2" fontId="0" fillId="0" borderId="6" xfId="0" applyNumberFormat="1" applyBorder="1" applyAlignment="1" applyProtection="1">
      <alignment horizontal="center" vertical="center" wrapText="1"/>
    </xf>
    <xf numFmtId="2" fontId="13" fillId="4" borderId="6" xfId="1" applyNumberFormat="1" applyFont="1" applyFill="1" applyBorder="1" applyAlignment="1" applyProtection="1">
      <alignment horizontal="center" vertical="center" wrapText="1"/>
    </xf>
    <xf numFmtId="2" fontId="0" fillId="0" borderId="8" xfId="0" applyNumberFormat="1" applyBorder="1" applyAlignment="1" applyProtection="1">
      <alignment horizontal="center" vertical="center" wrapText="1"/>
    </xf>
    <xf numFmtId="2" fontId="13" fillId="4" borderId="15" xfId="1" applyNumberFormat="1" applyFont="1" applyFill="1" applyBorder="1" applyAlignment="1" applyProtection="1">
      <alignment horizontal="center" vertical="center" wrapText="1"/>
    </xf>
    <xf numFmtId="2" fontId="0" fillId="4" borderId="31" xfId="0" applyNumberFormat="1" applyFill="1" applyBorder="1" applyAlignment="1" applyProtection="1">
      <alignment horizontal="center" vertical="center" wrapText="1"/>
    </xf>
    <xf numFmtId="10" fontId="13" fillId="0" borderId="6" xfId="1" applyNumberFormat="1" applyFont="1" applyFill="1" applyBorder="1" applyAlignment="1" applyProtection="1">
      <alignment horizontal="center" vertical="center" wrapText="1"/>
    </xf>
    <xf numFmtId="10" fontId="0" fillId="0" borderId="6" xfId="0" applyNumberFormat="1" applyFill="1" applyBorder="1" applyAlignment="1" applyProtection="1">
      <alignment horizontal="center" vertical="center" wrapText="1"/>
    </xf>
    <xf numFmtId="10" fontId="0" fillId="0" borderId="8" xfId="0" applyNumberFormat="1" applyFill="1" applyBorder="1" applyAlignment="1" applyProtection="1">
      <alignment horizontal="center" vertical="center" wrapText="1"/>
    </xf>
    <xf numFmtId="0" fontId="23" fillId="0" borderId="0" xfId="0" applyFont="1" applyAlignment="1" applyProtection="1"/>
    <xf numFmtId="0" fontId="0" fillId="0" borderId="0" xfId="0" applyAlignment="1" applyProtection="1"/>
    <xf numFmtId="0" fontId="24" fillId="0" borderId="0" xfId="1" applyFont="1" applyBorder="1" applyAlignment="1" applyProtection="1">
      <alignment horizontal="right" vertical="center" wrapText="1"/>
    </xf>
    <xf numFmtId="0" fontId="24" fillId="0" borderId="0" xfId="1" applyFont="1" applyBorder="1" applyAlignment="1" applyProtection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1"/>
  <sheetViews>
    <sheetView tabSelected="1" zoomScale="60" zoomScaleNormal="60" workbookViewId="0">
      <selection activeCell="B3" sqref="B3:B5"/>
    </sheetView>
  </sheetViews>
  <sheetFormatPr baseColWidth="10" defaultColWidth="10.7109375" defaultRowHeight="15" x14ac:dyDescent="0.25"/>
  <cols>
    <col min="1" max="1" width="46.42578125" style="90" customWidth="1"/>
    <col min="2" max="2" width="121.85546875" style="90" customWidth="1"/>
    <col min="3" max="8" width="6.5703125" style="90" customWidth="1"/>
    <col min="9" max="9" width="6.5703125" style="116" customWidth="1"/>
    <col min="10" max="10" width="12" style="90" customWidth="1"/>
    <col min="11" max="12" width="12.28515625" style="90" customWidth="1"/>
    <col min="13" max="13" width="13.28515625" style="90" customWidth="1"/>
    <col min="14" max="14" width="10.7109375" style="91"/>
    <col min="15" max="15" width="10.7109375" style="90"/>
    <col min="16" max="18" width="11.85546875" style="90" customWidth="1"/>
    <col min="19" max="20" width="10.7109375" style="90"/>
    <col min="21" max="21" width="14.7109375" style="90" customWidth="1"/>
    <col min="22" max="16384" width="10.7109375" style="90"/>
  </cols>
  <sheetData>
    <row r="1" spans="1:21" ht="16.5" thickBot="1" x14ac:dyDescent="0.3">
      <c r="C1" s="376"/>
      <c r="D1" s="377"/>
      <c r="E1" s="377"/>
      <c r="F1" s="377"/>
      <c r="G1" s="377"/>
      <c r="H1" s="377"/>
      <c r="I1" s="377"/>
      <c r="J1" s="377"/>
      <c r="K1" s="377"/>
      <c r="L1" s="377"/>
      <c r="M1" s="377"/>
      <c r="N1" s="377"/>
      <c r="O1" s="377"/>
      <c r="P1" s="377"/>
      <c r="Q1" s="377"/>
      <c r="R1" s="377"/>
      <c r="S1" s="377"/>
      <c r="T1" s="377"/>
      <c r="U1" s="377"/>
    </row>
    <row r="2" spans="1:21" ht="19.5" x14ac:dyDescent="0.25">
      <c r="A2" s="378" t="s">
        <v>34</v>
      </c>
      <c r="B2" s="379" t="s">
        <v>35</v>
      </c>
      <c r="C2" s="189" t="s">
        <v>127</v>
      </c>
      <c r="D2" s="190"/>
      <c r="E2" s="190"/>
      <c r="F2" s="190"/>
      <c r="G2" s="191"/>
      <c r="H2" s="89"/>
      <c r="I2" s="29"/>
    </row>
    <row r="3" spans="1:21" ht="14.65" thickBot="1" x14ac:dyDescent="0.5">
      <c r="A3" s="3" t="s">
        <v>2</v>
      </c>
      <c r="B3" s="4"/>
      <c r="C3" s="192" t="s">
        <v>128</v>
      </c>
      <c r="D3" s="193"/>
      <c r="E3" s="196"/>
      <c r="F3" s="196"/>
      <c r="G3" s="197"/>
      <c r="H3" s="92"/>
      <c r="I3" s="93"/>
    </row>
    <row r="4" spans="1:21" ht="14.25" customHeight="1" thickBot="1" x14ac:dyDescent="0.3">
      <c r="A4" s="3" t="s">
        <v>3</v>
      </c>
      <c r="B4" s="4"/>
      <c r="C4" s="194" t="s">
        <v>129</v>
      </c>
      <c r="D4" s="195"/>
      <c r="E4" s="198"/>
      <c r="F4" s="198"/>
      <c r="G4" s="199"/>
      <c r="H4" s="92"/>
      <c r="I4" s="93"/>
      <c r="J4" s="240" t="s">
        <v>125</v>
      </c>
      <c r="K4" s="243" t="s">
        <v>116</v>
      </c>
      <c r="L4" s="231" t="s">
        <v>126</v>
      </c>
      <c r="M4" s="217" t="s">
        <v>113</v>
      </c>
    </row>
    <row r="5" spans="1:21" ht="14.65" customHeight="1" thickBot="1" x14ac:dyDescent="0.3">
      <c r="A5" s="14" t="s">
        <v>4</v>
      </c>
      <c r="B5" s="5"/>
      <c r="C5" s="94"/>
      <c r="D5" s="94"/>
      <c r="E5" s="94"/>
      <c r="F5" s="94"/>
      <c r="G5" s="94"/>
      <c r="H5" s="94"/>
      <c r="I5" s="95"/>
      <c r="J5" s="241"/>
      <c r="K5" s="244"/>
      <c r="L5" s="232"/>
      <c r="M5" s="218"/>
    </row>
    <row r="6" spans="1:21" ht="14.65" customHeight="1" thickBot="1" x14ac:dyDescent="0.3">
      <c r="A6" s="32" t="s">
        <v>5</v>
      </c>
      <c r="B6" s="33" t="s">
        <v>6</v>
      </c>
      <c r="C6" s="28"/>
      <c r="D6" s="28"/>
      <c r="E6" s="28"/>
      <c r="F6" s="28"/>
      <c r="G6" s="28"/>
      <c r="H6" s="28"/>
      <c r="I6" s="30"/>
      <c r="J6" s="241"/>
      <c r="K6" s="244"/>
      <c r="L6" s="232"/>
      <c r="M6" s="218"/>
    </row>
    <row r="7" spans="1:21" ht="30.75" thickBot="1" x14ac:dyDescent="0.3">
      <c r="A7" s="257" t="s">
        <v>36</v>
      </c>
      <c r="B7" s="258"/>
      <c r="C7" s="52" t="s">
        <v>117</v>
      </c>
      <c r="D7" s="53">
        <v>0</v>
      </c>
      <c r="E7" s="53">
        <v>1</v>
      </c>
      <c r="F7" s="53">
        <v>2</v>
      </c>
      <c r="G7" s="54">
        <v>3</v>
      </c>
      <c r="H7" s="31"/>
      <c r="I7" s="31"/>
      <c r="J7" s="242"/>
      <c r="K7" s="245"/>
      <c r="L7" s="233"/>
      <c r="M7" s="219"/>
      <c r="N7" s="96"/>
      <c r="O7" s="52" t="s">
        <v>118</v>
      </c>
      <c r="P7" s="53" t="s">
        <v>121</v>
      </c>
      <c r="Q7" s="53" t="s">
        <v>124</v>
      </c>
      <c r="R7" s="53" t="s">
        <v>121</v>
      </c>
      <c r="S7" s="84" t="s">
        <v>119</v>
      </c>
      <c r="T7" s="52" t="s">
        <v>122</v>
      </c>
      <c r="U7" s="54" t="s">
        <v>120</v>
      </c>
    </row>
    <row r="8" spans="1:21" x14ac:dyDescent="0.25">
      <c r="A8" s="259" t="s">
        <v>37</v>
      </c>
      <c r="B8" s="7" t="s">
        <v>38</v>
      </c>
      <c r="C8" s="223"/>
      <c r="D8" s="224"/>
      <c r="E8" s="224"/>
      <c r="F8" s="224"/>
      <c r="G8" s="225"/>
      <c r="H8" s="200" t="str">
        <f>IF(COUNTA(C8:G8)&gt;1,"◄",(IF(COUNTA(C8:G8)=0,"!","")))</f>
        <v>!</v>
      </c>
      <c r="I8" s="144">
        <f>COUNTA(C8:G10)</f>
        <v>0</v>
      </c>
      <c r="J8" s="248">
        <v>1</v>
      </c>
      <c r="K8" s="237">
        <f>J8/SUM($J$8:$J$20)</f>
        <v>0.14285714285714285</v>
      </c>
      <c r="L8" s="228">
        <v>4</v>
      </c>
      <c r="M8" s="220">
        <f>L8/SUM($L$8:$L$36)</f>
        <v>0.2</v>
      </c>
      <c r="O8" s="206">
        <f>IF(G8&lt;&gt;"",1,IF(F8&lt;&gt;"",2/3,IF(E8&lt;&gt;"",1/3,0)))*J8</f>
        <v>0</v>
      </c>
      <c r="P8" s="202">
        <f>O8*$L$8*20/(L8+L22+L30)</f>
        <v>0</v>
      </c>
      <c r="Q8" s="253">
        <f>IF(C8&lt;&gt;"",0,K8)</f>
        <v>0.14285714285714285</v>
      </c>
      <c r="R8" s="202">
        <f>IF(C8&lt;&gt;"","",P8)</f>
        <v>0</v>
      </c>
      <c r="S8" s="183">
        <f>SUM(R8:R20)/(SUM(J8:J20)*SUM(Q8:Q20))</f>
        <v>0</v>
      </c>
      <c r="T8" s="250" t="str">
        <f>ROUND(SUM(R8:R20)/(SUM(J8:J20)*SUM(Q8:Q20)),2) &amp; " / " &amp; ROUND(20*M8,2)</f>
        <v>0 / 4</v>
      </c>
      <c r="U8" s="186" t="str">
        <f>ROUND((S8+S22+S30),1) &amp;" / 20"</f>
        <v>0 / 20</v>
      </c>
    </row>
    <row r="9" spans="1:21" x14ac:dyDescent="0.25">
      <c r="A9" s="260"/>
      <c r="B9" s="8" t="s">
        <v>39</v>
      </c>
      <c r="C9" s="177"/>
      <c r="D9" s="179"/>
      <c r="E9" s="179"/>
      <c r="F9" s="179"/>
      <c r="G9" s="211"/>
      <c r="H9" s="201"/>
      <c r="I9" s="144"/>
      <c r="J9" s="246"/>
      <c r="K9" s="236"/>
      <c r="L9" s="234"/>
      <c r="M9" s="221"/>
      <c r="O9" s="207"/>
      <c r="P9" s="203"/>
      <c r="Q9" s="254"/>
      <c r="R9" s="203"/>
      <c r="S9" s="184"/>
      <c r="T9" s="251"/>
      <c r="U9" s="187"/>
    </row>
    <row r="10" spans="1:21" ht="15.75" thickBot="1" x14ac:dyDescent="0.3">
      <c r="A10" s="261"/>
      <c r="B10" s="9" t="s">
        <v>40</v>
      </c>
      <c r="C10" s="177"/>
      <c r="D10" s="179"/>
      <c r="E10" s="179"/>
      <c r="F10" s="179"/>
      <c r="G10" s="211"/>
      <c r="H10" s="201"/>
      <c r="I10" s="144"/>
      <c r="J10" s="246"/>
      <c r="K10" s="236"/>
      <c r="L10" s="234"/>
      <c r="M10" s="221"/>
      <c r="O10" s="207"/>
      <c r="P10" s="203"/>
      <c r="Q10" s="254"/>
      <c r="R10" s="203"/>
      <c r="S10" s="184"/>
      <c r="T10" s="251"/>
      <c r="U10" s="187"/>
    </row>
    <row r="11" spans="1:21" x14ac:dyDescent="0.25">
      <c r="A11" s="262" t="s">
        <v>41</v>
      </c>
      <c r="B11" s="15" t="s">
        <v>38</v>
      </c>
      <c r="C11" s="176"/>
      <c r="D11" s="178"/>
      <c r="E11" s="178"/>
      <c r="F11" s="178"/>
      <c r="G11" s="214"/>
      <c r="H11" s="200" t="str">
        <f>IF(COUNTA(C11:G11)&gt;1,"◄",(IF(COUNTA(C11:G11)=0,"!","")))</f>
        <v>!</v>
      </c>
      <c r="I11" s="144">
        <f t="shared" ref="I11" si="0">COUNTA(C11:G13)</f>
        <v>0</v>
      </c>
      <c r="J11" s="246">
        <v>1</v>
      </c>
      <c r="K11" s="236">
        <f>J11/SUM($J$8:$J$20)</f>
        <v>0.14285714285714285</v>
      </c>
      <c r="L11" s="234"/>
      <c r="M11" s="221"/>
      <c r="O11" s="207">
        <f>IF(G11&lt;&gt;"",1,IF(F11&lt;&gt;"",2/3,IF(E11&lt;&gt;"",1/3,0)))*J11</f>
        <v>0</v>
      </c>
      <c r="P11" s="203">
        <f>O11*$L$8*20/(L8+L22+L30)</f>
        <v>0</v>
      </c>
      <c r="Q11" s="254">
        <f>IF(C11&lt;&gt;"",0,K11)</f>
        <v>0.14285714285714285</v>
      </c>
      <c r="R11" s="203">
        <f>IF(C11&lt;&gt;"","",P11)</f>
        <v>0</v>
      </c>
      <c r="S11" s="184"/>
      <c r="T11" s="251"/>
      <c r="U11" s="187"/>
    </row>
    <row r="12" spans="1:21" x14ac:dyDescent="0.25">
      <c r="A12" s="260"/>
      <c r="B12" s="11" t="s">
        <v>39</v>
      </c>
      <c r="C12" s="177"/>
      <c r="D12" s="179"/>
      <c r="E12" s="179"/>
      <c r="F12" s="179"/>
      <c r="G12" s="211"/>
      <c r="H12" s="201"/>
      <c r="I12" s="144"/>
      <c r="J12" s="246"/>
      <c r="K12" s="236"/>
      <c r="L12" s="234"/>
      <c r="M12" s="221"/>
      <c r="O12" s="207"/>
      <c r="P12" s="203"/>
      <c r="Q12" s="254"/>
      <c r="R12" s="203"/>
      <c r="S12" s="184"/>
      <c r="T12" s="251"/>
      <c r="U12" s="187"/>
    </row>
    <row r="13" spans="1:21" ht="15.75" thickBot="1" x14ac:dyDescent="0.3">
      <c r="A13" s="261"/>
      <c r="B13" s="12" t="s">
        <v>40</v>
      </c>
      <c r="C13" s="177"/>
      <c r="D13" s="179"/>
      <c r="E13" s="179"/>
      <c r="F13" s="179"/>
      <c r="G13" s="211"/>
      <c r="H13" s="201"/>
      <c r="I13" s="144"/>
      <c r="J13" s="246"/>
      <c r="K13" s="236"/>
      <c r="L13" s="234"/>
      <c r="M13" s="221"/>
      <c r="O13" s="207"/>
      <c r="P13" s="203"/>
      <c r="Q13" s="254"/>
      <c r="R13" s="203"/>
      <c r="S13" s="184"/>
      <c r="T13" s="251"/>
      <c r="U13" s="187"/>
    </row>
    <row r="14" spans="1:21" x14ac:dyDescent="0.25">
      <c r="A14" s="255" t="s">
        <v>42</v>
      </c>
      <c r="B14" s="16" t="s">
        <v>38</v>
      </c>
      <c r="C14" s="176"/>
      <c r="D14" s="178"/>
      <c r="E14" s="178"/>
      <c r="F14" s="178"/>
      <c r="G14" s="214"/>
      <c r="H14" s="200" t="str">
        <f>IF(COUNTA(C14:G14)&gt;1,"◄",(IF(COUNTA(C14:G14)=0,"!","")))</f>
        <v>!</v>
      </c>
      <c r="I14" s="144">
        <f t="shared" ref="I14" si="1">COUNTA(C14:G16)</f>
        <v>0</v>
      </c>
      <c r="J14" s="246">
        <v>1</v>
      </c>
      <c r="K14" s="236">
        <f>J14/SUM($J$8:$J$20)</f>
        <v>0.14285714285714285</v>
      </c>
      <c r="L14" s="234"/>
      <c r="M14" s="221"/>
      <c r="O14" s="207">
        <f>IF(G14&lt;&gt;"",1,IF(F14&lt;&gt;"",2/3,IF(E14&lt;&gt;"",1/3,0)))*J14</f>
        <v>0</v>
      </c>
      <c r="P14" s="203">
        <f>O14*$L$8*20/(L8+L22+L30)</f>
        <v>0</v>
      </c>
      <c r="Q14" s="254">
        <f>IF(C14&lt;&gt;"",0,K14)</f>
        <v>0.14285714285714285</v>
      </c>
      <c r="R14" s="203">
        <f>IF(C14&lt;&gt;"","",P14)</f>
        <v>0</v>
      </c>
      <c r="S14" s="184"/>
      <c r="T14" s="251"/>
      <c r="U14" s="187"/>
    </row>
    <row r="15" spans="1:21" x14ac:dyDescent="0.25">
      <c r="A15" s="263"/>
      <c r="B15" s="8" t="s">
        <v>39</v>
      </c>
      <c r="C15" s="177"/>
      <c r="D15" s="179"/>
      <c r="E15" s="179"/>
      <c r="F15" s="179"/>
      <c r="G15" s="211"/>
      <c r="H15" s="201"/>
      <c r="I15" s="144"/>
      <c r="J15" s="246"/>
      <c r="K15" s="236"/>
      <c r="L15" s="234"/>
      <c r="M15" s="221"/>
      <c r="O15" s="207"/>
      <c r="P15" s="203"/>
      <c r="Q15" s="254"/>
      <c r="R15" s="203"/>
      <c r="S15" s="184"/>
      <c r="T15" s="251"/>
      <c r="U15" s="187"/>
    </row>
    <row r="16" spans="1:21" ht="15.75" thickBot="1" x14ac:dyDescent="0.3">
      <c r="A16" s="256"/>
      <c r="B16" s="9" t="s">
        <v>40</v>
      </c>
      <c r="C16" s="177"/>
      <c r="D16" s="179"/>
      <c r="E16" s="179"/>
      <c r="F16" s="179"/>
      <c r="G16" s="211"/>
      <c r="H16" s="201"/>
      <c r="I16" s="144"/>
      <c r="J16" s="246"/>
      <c r="K16" s="236"/>
      <c r="L16" s="234"/>
      <c r="M16" s="221"/>
      <c r="O16" s="207"/>
      <c r="P16" s="203"/>
      <c r="Q16" s="254"/>
      <c r="R16" s="203"/>
      <c r="S16" s="184"/>
      <c r="T16" s="251"/>
      <c r="U16" s="187"/>
    </row>
    <row r="17" spans="1:21" x14ac:dyDescent="0.25">
      <c r="A17" s="255" t="s">
        <v>43</v>
      </c>
      <c r="B17" s="15" t="s">
        <v>38</v>
      </c>
      <c r="C17" s="176"/>
      <c r="D17" s="178"/>
      <c r="E17" s="178"/>
      <c r="F17" s="178"/>
      <c r="G17" s="214"/>
      <c r="H17" s="200" t="str">
        <f>IF(COUNTA(C17:G17)&gt;1,"◄",(IF(COUNTA(C17:G17)=0,"!","")))</f>
        <v>!</v>
      </c>
      <c r="I17" s="144">
        <f t="shared" ref="I17" si="2">COUNTA(C17:G19)</f>
        <v>0</v>
      </c>
      <c r="J17" s="246">
        <v>1</v>
      </c>
      <c r="K17" s="236">
        <f>J17/SUM($J$8:$J$20)</f>
        <v>0.14285714285714285</v>
      </c>
      <c r="L17" s="234"/>
      <c r="M17" s="221"/>
      <c r="O17" s="207">
        <f>IF(G17&lt;&gt;"",1,IF(F17&lt;&gt;"",2/3,IF(E17&lt;&gt;"",1/3,0)))*J17</f>
        <v>0</v>
      </c>
      <c r="P17" s="203">
        <f>O17*$L$8*20/(L8+L22+L30)</f>
        <v>0</v>
      </c>
      <c r="Q17" s="254">
        <f>IF(C17&lt;&gt;"",0,K17)</f>
        <v>0.14285714285714285</v>
      </c>
      <c r="R17" s="203">
        <f>IF(C17&lt;&gt;"","",P17)</f>
        <v>0</v>
      </c>
      <c r="S17" s="184"/>
      <c r="T17" s="251"/>
      <c r="U17" s="187"/>
    </row>
    <row r="18" spans="1:21" x14ac:dyDescent="0.25">
      <c r="A18" s="264"/>
      <c r="B18" s="11" t="s">
        <v>39</v>
      </c>
      <c r="C18" s="177"/>
      <c r="D18" s="179"/>
      <c r="E18" s="179"/>
      <c r="F18" s="179"/>
      <c r="G18" s="211"/>
      <c r="H18" s="201"/>
      <c r="I18" s="144"/>
      <c r="J18" s="246"/>
      <c r="K18" s="236"/>
      <c r="L18" s="234"/>
      <c r="M18" s="221"/>
      <c r="O18" s="207"/>
      <c r="P18" s="203"/>
      <c r="Q18" s="254"/>
      <c r="R18" s="203"/>
      <c r="S18" s="184"/>
      <c r="T18" s="251"/>
      <c r="U18" s="187"/>
    </row>
    <row r="19" spans="1:21" ht="15.75" thickBot="1" x14ac:dyDescent="0.3">
      <c r="A19" s="265"/>
      <c r="B19" s="12" t="s">
        <v>40</v>
      </c>
      <c r="C19" s="177"/>
      <c r="D19" s="179"/>
      <c r="E19" s="179"/>
      <c r="F19" s="179"/>
      <c r="G19" s="211"/>
      <c r="H19" s="201"/>
      <c r="I19" s="144"/>
      <c r="J19" s="246"/>
      <c r="K19" s="236"/>
      <c r="L19" s="234"/>
      <c r="M19" s="221"/>
      <c r="O19" s="207"/>
      <c r="P19" s="203"/>
      <c r="Q19" s="254"/>
      <c r="R19" s="203"/>
      <c r="S19" s="184"/>
      <c r="T19" s="251"/>
      <c r="U19" s="187"/>
    </row>
    <row r="20" spans="1:21" ht="29.25" thickBot="1" x14ac:dyDescent="0.3">
      <c r="A20" s="80" t="s">
        <v>44</v>
      </c>
      <c r="B20" s="13" t="s">
        <v>45</v>
      </c>
      <c r="C20" s="117"/>
      <c r="D20" s="118"/>
      <c r="E20" s="118"/>
      <c r="F20" s="118"/>
      <c r="G20" s="119"/>
      <c r="H20" s="97" t="str">
        <f>IF(COUNTA(C20:G20)&gt;1,"◄",(IF(COUNTA(C20:G20)=0,"!","")))</f>
        <v>!</v>
      </c>
      <c r="I20" s="98">
        <f>COUNTA(C20:G20)</f>
        <v>0</v>
      </c>
      <c r="J20" s="99">
        <v>3</v>
      </c>
      <c r="K20" s="100">
        <f>J20/SUM($J$8:$J$20)</f>
        <v>0.42857142857142855</v>
      </c>
      <c r="L20" s="235"/>
      <c r="M20" s="222"/>
      <c r="O20" s="101">
        <f>IF(G20&lt;&gt;"",1,IF(F20&lt;&gt;"",2/3,IF(E20&lt;&gt;"",1/3,0)))*J20</f>
        <v>0</v>
      </c>
      <c r="P20" s="102">
        <f>O20*$L$8*20/(L8+L22+L30)</f>
        <v>0</v>
      </c>
      <c r="Q20" s="103">
        <f>IF(C20&lt;&gt;"",0,K20)</f>
        <v>0.42857142857142855</v>
      </c>
      <c r="R20" s="102">
        <f>IF(C20&lt;&gt;"","",P20)</f>
        <v>0</v>
      </c>
      <c r="S20" s="185"/>
      <c r="T20" s="252"/>
      <c r="U20" s="187"/>
    </row>
    <row r="21" spans="1:21" ht="28.15" customHeight="1" thickBot="1" x14ac:dyDescent="0.3">
      <c r="A21" s="257" t="s">
        <v>46</v>
      </c>
      <c r="B21" s="266"/>
      <c r="C21" s="66"/>
      <c r="D21" s="58"/>
      <c r="E21" s="58"/>
      <c r="F21" s="58"/>
      <c r="G21" s="58"/>
      <c r="H21" s="97"/>
      <c r="I21" s="98"/>
      <c r="J21" s="83"/>
      <c r="K21" s="61"/>
      <c r="L21" s="25"/>
      <c r="M21" s="62"/>
      <c r="O21" s="55"/>
      <c r="P21" s="26"/>
      <c r="Q21" s="26"/>
      <c r="R21" s="26"/>
      <c r="S21" s="60"/>
      <c r="T21" s="85"/>
      <c r="U21" s="187"/>
    </row>
    <row r="22" spans="1:21" x14ac:dyDescent="0.25">
      <c r="A22" s="267" t="s">
        <v>47</v>
      </c>
      <c r="B22" s="10" t="s">
        <v>48</v>
      </c>
      <c r="C22" s="174"/>
      <c r="D22" s="212"/>
      <c r="E22" s="213"/>
      <c r="F22" s="213"/>
      <c r="G22" s="210"/>
      <c r="H22" s="200" t="str">
        <f>IF(COUNTA(C22:G22)&gt;1,"◄",(IF(COUNTA(C22:G22)=0,"!","")))</f>
        <v>!</v>
      </c>
      <c r="I22" s="144">
        <f>COUNTA(D22:G24)</f>
        <v>0</v>
      </c>
      <c r="J22" s="248">
        <v>3</v>
      </c>
      <c r="K22" s="237">
        <f>J22/SUM($J$22:$J$28)</f>
        <v>0.375</v>
      </c>
      <c r="L22" s="228">
        <v>9</v>
      </c>
      <c r="M22" s="220">
        <f>L22/SUM($L$8:$L$36)</f>
        <v>0.45</v>
      </c>
      <c r="O22" s="206">
        <f>IF(G22&lt;&gt;"",1,IF(F22&lt;&gt;"",2/3,IF(E22&lt;&gt;"",1/3,0)))*J22</f>
        <v>0</v>
      </c>
      <c r="P22" s="204">
        <f>O22*$L$22*20/(L8+L22+L30)</f>
        <v>0</v>
      </c>
      <c r="Q22" s="204"/>
      <c r="R22" s="204"/>
      <c r="S22" s="183">
        <f>SUM(P22:P28)/SUM(J22:J28)</f>
        <v>0</v>
      </c>
      <c r="T22" s="250" t="str">
        <f>ROUND(SUM(P22:P28)/SUM(J22:J28),2) &amp; " / " &amp; ROUND(20*M22,2)</f>
        <v>0 / 9</v>
      </c>
      <c r="U22" s="187"/>
    </row>
    <row r="23" spans="1:21" x14ac:dyDescent="0.25">
      <c r="A23" s="268"/>
      <c r="B23" s="11" t="s">
        <v>49</v>
      </c>
      <c r="C23" s="175"/>
      <c r="D23" s="177"/>
      <c r="E23" s="179"/>
      <c r="F23" s="179"/>
      <c r="G23" s="211"/>
      <c r="H23" s="201"/>
      <c r="I23" s="144"/>
      <c r="J23" s="246"/>
      <c r="K23" s="236"/>
      <c r="L23" s="234"/>
      <c r="M23" s="238"/>
      <c r="O23" s="207"/>
      <c r="P23" s="205"/>
      <c r="Q23" s="205"/>
      <c r="R23" s="205"/>
      <c r="S23" s="184"/>
      <c r="T23" s="251"/>
      <c r="U23" s="187"/>
    </row>
    <row r="24" spans="1:21" ht="15.75" thickBot="1" x14ac:dyDescent="0.3">
      <c r="A24" s="269"/>
      <c r="B24" s="17" t="s">
        <v>50</v>
      </c>
      <c r="C24" s="175"/>
      <c r="D24" s="177"/>
      <c r="E24" s="179"/>
      <c r="F24" s="179"/>
      <c r="G24" s="211"/>
      <c r="H24" s="201"/>
      <c r="I24" s="144"/>
      <c r="J24" s="246"/>
      <c r="K24" s="236"/>
      <c r="L24" s="234"/>
      <c r="M24" s="238"/>
      <c r="O24" s="207"/>
      <c r="P24" s="205"/>
      <c r="Q24" s="205"/>
      <c r="R24" s="205"/>
      <c r="S24" s="184"/>
      <c r="T24" s="251"/>
      <c r="U24" s="187"/>
    </row>
    <row r="25" spans="1:21" x14ac:dyDescent="0.25">
      <c r="A25" s="267" t="s">
        <v>51</v>
      </c>
      <c r="B25" s="7" t="s">
        <v>52</v>
      </c>
      <c r="C25" s="174"/>
      <c r="D25" s="176"/>
      <c r="E25" s="178"/>
      <c r="F25" s="178"/>
      <c r="G25" s="214"/>
      <c r="H25" s="200" t="str">
        <f>IF(COUNTA(C25:G25)&gt;1,"◄",(IF(COUNTA(C25:G25)=0,"!","")))</f>
        <v>!</v>
      </c>
      <c r="I25" s="144">
        <f>COUNTA(D25:G26)</f>
        <v>0</v>
      </c>
      <c r="J25" s="246">
        <v>2</v>
      </c>
      <c r="K25" s="236">
        <f>J25/SUM($J$22:$J$28)</f>
        <v>0.25</v>
      </c>
      <c r="L25" s="234"/>
      <c r="M25" s="238"/>
      <c r="O25" s="207">
        <f>IF(G25&lt;&gt;"",1,IF(F25&lt;&gt;"",2/3,IF(E25&lt;&gt;"",1/3,0)))*J25</f>
        <v>0</v>
      </c>
      <c r="P25" s="205">
        <f>O25*$L$22*20/(L8+L22+L30)</f>
        <v>0</v>
      </c>
      <c r="Q25" s="205"/>
      <c r="R25" s="205"/>
      <c r="S25" s="184"/>
      <c r="T25" s="251"/>
      <c r="U25" s="187"/>
    </row>
    <row r="26" spans="1:21" ht="15.75" thickBot="1" x14ac:dyDescent="0.3">
      <c r="A26" s="270"/>
      <c r="B26" s="17" t="s">
        <v>53</v>
      </c>
      <c r="C26" s="175"/>
      <c r="D26" s="177"/>
      <c r="E26" s="179"/>
      <c r="F26" s="179"/>
      <c r="G26" s="211"/>
      <c r="H26" s="201"/>
      <c r="I26" s="144"/>
      <c r="J26" s="246"/>
      <c r="K26" s="236"/>
      <c r="L26" s="234"/>
      <c r="M26" s="238"/>
      <c r="O26" s="207"/>
      <c r="P26" s="205"/>
      <c r="Q26" s="205"/>
      <c r="R26" s="205"/>
      <c r="S26" s="184"/>
      <c r="T26" s="251"/>
      <c r="U26" s="187"/>
    </row>
    <row r="27" spans="1:21" ht="15.75" thickBot="1" x14ac:dyDescent="0.3">
      <c r="A27" s="18" t="s">
        <v>54</v>
      </c>
      <c r="B27" s="19" t="s">
        <v>55</v>
      </c>
      <c r="C27" s="78"/>
      <c r="D27" s="120"/>
      <c r="E27" s="121"/>
      <c r="F27" s="121"/>
      <c r="G27" s="122"/>
      <c r="H27" s="97" t="str">
        <f>IF(COUNTA(C27:G27)&gt;1,"◄",(IF(COUNTA(C27:G27)=0,"!","")))</f>
        <v>!</v>
      </c>
      <c r="I27" s="98">
        <f>COUNTA(D27:G27)</f>
        <v>0</v>
      </c>
      <c r="J27" s="104">
        <v>1</v>
      </c>
      <c r="K27" s="105">
        <f>J27/SUM($J$22:$J$28)</f>
        <v>0.125</v>
      </c>
      <c r="L27" s="234"/>
      <c r="M27" s="238"/>
      <c r="O27" s="106">
        <f>IF(G27&lt;&gt;"",1,IF(F27&lt;&gt;"",2/3,IF(E27&lt;&gt;"",1/3,0)))*J27</f>
        <v>0</v>
      </c>
      <c r="P27" s="107">
        <f>O27*$L$22*20/(L8+L22+L30)</f>
        <v>0</v>
      </c>
      <c r="Q27" s="107"/>
      <c r="R27" s="107"/>
      <c r="S27" s="184"/>
      <c r="T27" s="251"/>
      <c r="U27" s="187"/>
    </row>
    <row r="28" spans="1:21" ht="29.25" thickBot="1" x14ac:dyDescent="0.3">
      <c r="A28" s="20" t="s">
        <v>56</v>
      </c>
      <c r="B28" s="21" t="s">
        <v>57</v>
      </c>
      <c r="C28" s="78"/>
      <c r="D28" s="123"/>
      <c r="E28" s="124"/>
      <c r="F28" s="124"/>
      <c r="G28" s="125"/>
      <c r="H28" s="97" t="str">
        <f>IF(COUNTA(C28:G28)&gt;1,"◄",(IF(COUNTA(C28:G28)=0,"!","")))</f>
        <v>!</v>
      </c>
      <c r="I28" s="98">
        <f>COUNTA(D28:G28)</f>
        <v>0</v>
      </c>
      <c r="J28" s="108">
        <v>2</v>
      </c>
      <c r="K28" s="100">
        <f>J28/SUM($J$22:$J$28)</f>
        <v>0.25</v>
      </c>
      <c r="L28" s="235"/>
      <c r="M28" s="239"/>
      <c r="O28" s="101">
        <f>IF(G28&lt;&gt;"",1,IF(F28&lt;&gt;"",2/3,IF(E28&lt;&gt;"",1/3,0)))*J28</f>
        <v>0</v>
      </c>
      <c r="P28" s="109">
        <f>O28*$L$22*20/(L8+L22+L30)</f>
        <v>0</v>
      </c>
      <c r="Q28" s="109"/>
      <c r="R28" s="109"/>
      <c r="S28" s="185"/>
      <c r="T28" s="252"/>
      <c r="U28" s="187"/>
    </row>
    <row r="29" spans="1:21" ht="28.15" customHeight="1" thickBot="1" x14ac:dyDescent="0.3">
      <c r="A29" s="257" t="s">
        <v>58</v>
      </c>
      <c r="B29" s="266"/>
      <c r="C29" s="67"/>
      <c r="D29" s="58"/>
      <c r="E29" s="58"/>
      <c r="F29" s="58"/>
      <c r="G29" s="58"/>
      <c r="H29" s="97"/>
      <c r="I29" s="98"/>
      <c r="J29" s="83"/>
      <c r="K29" s="61"/>
      <c r="L29" s="25"/>
      <c r="M29" s="62"/>
      <c r="O29" s="55"/>
      <c r="P29" s="26"/>
      <c r="Q29" s="26"/>
      <c r="R29" s="26"/>
      <c r="S29" s="60"/>
      <c r="T29" s="85"/>
      <c r="U29" s="187"/>
    </row>
    <row r="30" spans="1:21" x14ac:dyDescent="0.25">
      <c r="A30" s="267" t="s">
        <v>59</v>
      </c>
      <c r="B30" s="7" t="s">
        <v>60</v>
      </c>
      <c r="C30" s="174"/>
      <c r="D30" s="212"/>
      <c r="E30" s="213"/>
      <c r="F30" s="213"/>
      <c r="G30" s="210"/>
      <c r="H30" s="200" t="str">
        <f>IF(COUNTA(C30:G30)&gt;1,"◄",(IF(COUNTA(C30:G30)=0,"!","")))</f>
        <v>!</v>
      </c>
      <c r="I30" s="144">
        <f>COUNTA(D30:G31)</f>
        <v>0</v>
      </c>
      <c r="J30" s="248">
        <v>1</v>
      </c>
      <c r="K30" s="237">
        <f>J30/SUM($J$30:$J$36)</f>
        <v>0.16666666666666666</v>
      </c>
      <c r="L30" s="228">
        <v>7</v>
      </c>
      <c r="M30" s="220">
        <f>L30/SUM($L$8:$L$36)</f>
        <v>0.35</v>
      </c>
      <c r="O30" s="206">
        <f>IF(G30&lt;&gt;"",1,IF(F30&lt;&gt;"",2/3,IF(E30&lt;&gt;"",1/3,0)))*J30</f>
        <v>0</v>
      </c>
      <c r="P30" s="204">
        <f>O30*$L$30*20/(L8+L22+L30)</f>
        <v>0</v>
      </c>
      <c r="Q30" s="204"/>
      <c r="R30" s="204"/>
      <c r="S30" s="183">
        <f>SUM(P30:P36)/SUM(J30:J36)</f>
        <v>0</v>
      </c>
      <c r="T30" s="250" t="str">
        <f>ROUND(SUM(P30:P36)/SUM(J30:J36),2) &amp; " / " &amp; ROUND(20*M30,2)</f>
        <v>0 / 7</v>
      </c>
      <c r="U30" s="187"/>
    </row>
    <row r="31" spans="1:21" ht="15.75" thickBot="1" x14ac:dyDescent="0.3">
      <c r="A31" s="256"/>
      <c r="B31" s="12" t="s">
        <v>61</v>
      </c>
      <c r="C31" s="175"/>
      <c r="D31" s="177"/>
      <c r="E31" s="179"/>
      <c r="F31" s="179"/>
      <c r="G31" s="211"/>
      <c r="H31" s="201"/>
      <c r="I31" s="144"/>
      <c r="J31" s="246"/>
      <c r="K31" s="236"/>
      <c r="L31" s="229"/>
      <c r="M31" s="226"/>
      <c r="O31" s="207"/>
      <c r="P31" s="205"/>
      <c r="Q31" s="205"/>
      <c r="R31" s="205"/>
      <c r="S31" s="184"/>
      <c r="T31" s="251"/>
      <c r="U31" s="187"/>
    </row>
    <row r="32" spans="1:21" x14ac:dyDescent="0.25">
      <c r="A32" s="255" t="s">
        <v>62</v>
      </c>
      <c r="B32" s="16" t="s">
        <v>63</v>
      </c>
      <c r="C32" s="174"/>
      <c r="D32" s="176"/>
      <c r="E32" s="178"/>
      <c r="F32" s="178"/>
      <c r="G32" s="214"/>
      <c r="H32" s="200" t="str">
        <f>IF(COUNTA(C32:G32)&gt;1,"◄",(IF(COUNTA(C32:G32)=0,"!","")))</f>
        <v>!</v>
      </c>
      <c r="I32" s="144">
        <f>COUNTA(D32:G34)</f>
        <v>0</v>
      </c>
      <c r="J32" s="246">
        <v>2</v>
      </c>
      <c r="K32" s="236">
        <f>J32/SUM($J$30:$J$36)</f>
        <v>0.33333333333333331</v>
      </c>
      <c r="L32" s="229"/>
      <c r="M32" s="226"/>
      <c r="O32" s="207">
        <f>IF(G32&lt;&gt;"",1,IF(F32&lt;&gt;"",2/3,IF(E32&lt;&gt;"",1/3,0)))*J32</f>
        <v>0</v>
      </c>
      <c r="P32" s="205">
        <f>O32*$L$30*20/(L8+L22+L30)</f>
        <v>0</v>
      </c>
      <c r="Q32" s="205"/>
      <c r="R32" s="205"/>
      <c r="S32" s="184"/>
      <c r="T32" s="251"/>
      <c r="U32" s="187"/>
    </row>
    <row r="33" spans="1:21" x14ac:dyDescent="0.25">
      <c r="A33" s="264"/>
      <c r="B33" s="8" t="s">
        <v>64</v>
      </c>
      <c r="C33" s="175"/>
      <c r="D33" s="177"/>
      <c r="E33" s="179"/>
      <c r="F33" s="179"/>
      <c r="G33" s="211"/>
      <c r="H33" s="201"/>
      <c r="I33" s="144"/>
      <c r="J33" s="246"/>
      <c r="K33" s="236"/>
      <c r="L33" s="229"/>
      <c r="M33" s="226"/>
      <c r="O33" s="207"/>
      <c r="P33" s="205"/>
      <c r="Q33" s="205"/>
      <c r="R33" s="205"/>
      <c r="S33" s="184"/>
      <c r="T33" s="251"/>
      <c r="U33" s="187"/>
    </row>
    <row r="34" spans="1:21" ht="15.75" thickBot="1" x14ac:dyDescent="0.3">
      <c r="A34" s="265"/>
      <c r="B34" s="9" t="s">
        <v>65</v>
      </c>
      <c r="C34" s="175"/>
      <c r="D34" s="177"/>
      <c r="E34" s="179"/>
      <c r="F34" s="179"/>
      <c r="G34" s="211"/>
      <c r="H34" s="201"/>
      <c r="I34" s="144"/>
      <c r="J34" s="246"/>
      <c r="K34" s="236"/>
      <c r="L34" s="229"/>
      <c r="M34" s="226"/>
      <c r="O34" s="207"/>
      <c r="P34" s="205"/>
      <c r="Q34" s="205"/>
      <c r="R34" s="205"/>
      <c r="S34" s="184"/>
      <c r="T34" s="251"/>
      <c r="U34" s="187"/>
    </row>
    <row r="35" spans="1:21" ht="28.5" x14ac:dyDescent="0.25">
      <c r="A35" s="255" t="s">
        <v>66</v>
      </c>
      <c r="B35" s="15" t="s">
        <v>67</v>
      </c>
      <c r="C35" s="180"/>
      <c r="D35" s="176"/>
      <c r="E35" s="178"/>
      <c r="F35" s="178"/>
      <c r="G35" s="214"/>
      <c r="H35" s="200" t="str">
        <f>IF(COUNTA(C35:G35)&gt;1,"◄",(IF(COUNTA(C35:G35)=0,"!","")))</f>
        <v>!</v>
      </c>
      <c r="I35" s="144">
        <f>COUNTA(D35:G36)</f>
        <v>0</v>
      </c>
      <c r="J35" s="246">
        <v>3</v>
      </c>
      <c r="K35" s="236">
        <f>J35/SUM($J$30:$J$36)</f>
        <v>0.5</v>
      </c>
      <c r="L35" s="229"/>
      <c r="M35" s="226"/>
      <c r="O35" s="207">
        <f>IF(G35&lt;&gt;"",1,IF(F35&lt;&gt;"",2/3,IF(E35&lt;&gt;"",1/3,0)))*J35</f>
        <v>0</v>
      </c>
      <c r="P35" s="205">
        <f>O35*$L$30*20/(L8+L22+L30)</f>
        <v>0</v>
      </c>
      <c r="Q35" s="205"/>
      <c r="R35" s="205"/>
      <c r="S35" s="184"/>
      <c r="T35" s="251"/>
      <c r="U35" s="187"/>
    </row>
    <row r="36" spans="1:21" ht="15.75" thickBot="1" x14ac:dyDescent="0.3">
      <c r="A36" s="256"/>
      <c r="B36" s="9" t="s">
        <v>68</v>
      </c>
      <c r="C36" s="181"/>
      <c r="D36" s="182"/>
      <c r="E36" s="215"/>
      <c r="F36" s="215"/>
      <c r="G36" s="216"/>
      <c r="H36" s="201"/>
      <c r="I36" s="144"/>
      <c r="J36" s="247"/>
      <c r="K36" s="249"/>
      <c r="L36" s="230"/>
      <c r="M36" s="227"/>
      <c r="O36" s="208"/>
      <c r="P36" s="209"/>
      <c r="Q36" s="209"/>
      <c r="R36" s="209"/>
      <c r="S36" s="185"/>
      <c r="T36" s="252"/>
      <c r="U36" s="188"/>
    </row>
    <row r="37" spans="1:21" ht="14.25" x14ac:dyDescent="0.45">
      <c r="H37" s="110"/>
      <c r="I37" s="111">
        <f>SUM(I8:I36)</f>
        <v>0</v>
      </c>
      <c r="N37" s="96"/>
    </row>
    <row r="38" spans="1:21" x14ac:dyDescent="0.25">
      <c r="A38" s="34"/>
      <c r="B38" s="35" t="s">
        <v>141</v>
      </c>
      <c r="D38" s="171">
        <f>SUM(Q8:Q20)</f>
        <v>1</v>
      </c>
      <c r="E38" s="171"/>
      <c r="F38" s="171"/>
      <c r="G38" s="171"/>
      <c r="H38" s="47"/>
      <c r="I38" s="90"/>
      <c r="M38" s="96"/>
      <c r="N38" s="90"/>
    </row>
    <row r="39" spans="1:21" ht="16.5" thickBot="1" x14ac:dyDescent="0.3">
      <c r="A39" s="34"/>
      <c r="B39" s="36" t="s">
        <v>137</v>
      </c>
      <c r="D39" s="172" t="str">
        <f>IF(OR(D38&lt;0.6),"Tx &lt; valeur",IF(I37&lt;&gt;12,"Erreur",IF(MAX(I8:I36)&gt;1,"Erreur",(S8+S22+S30))))</f>
        <v>Erreur</v>
      </c>
      <c r="E39" s="172"/>
      <c r="F39" s="173" t="s">
        <v>130</v>
      </c>
      <c r="G39" s="173"/>
      <c r="H39" s="37"/>
      <c r="I39" s="90"/>
      <c r="M39" s="91"/>
      <c r="N39" s="90"/>
    </row>
    <row r="40" spans="1:21" ht="16.5" thickBot="1" x14ac:dyDescent="0.3">
      <c r="A40" s="34"/>
      <c r="B40" s="38" t="s">
        <v>131</v>
      </c>
      <c r="D40" s="167"/>
      <c r="E40" s="167"/>
      <c r="F40" s="168" t="s">
        <v>132</v>
      </c>
      <c r="G40" s="168"/>
      <c r="H40" s="48"/>
      <c r="I40" s="90"/>
      <c r="M40" s="91"/>
      <c r="N40" s="90"/>
    </row>
    <row r="41" spans="1:21" x14ac:dyDescent="0.25">
      <c r="A41" s="169" t="s">
        <v>133</v>
      </c>
      <c r="B41" s="170"/>
      <c r="C41" s="77"/>
      <c r="D41" s="77"/>
      <c r="E41" s="77"/>
      <c r="F41" s="77"/>
      <c r="G41" s="77"/>
      <c r="H41" s="77"/>
      <c r="I41" s="77"/>
    </row>
    <row r="42" spans="1:21" ht="14.65" thickBot="1" x14ac:dyDescent="0.5">
      <c r="A42" s="39"/>
      <c r="B42" s="39"/>
      <c r="C42" s="46" t="str">
        <f>(IF(O38&gt;31,"ATTENTION. Erreur de saisie : cocher une seule colonne par ligne ! Voir repères ◄ à droite de la grille.",""))</f>
        <v/>
      </c>
      <c r="D42" s="46"/>
      <c r="E42" s="46"/>
      <c r="F42" s="46"/>
      <c r="G42" s="46"/>
      <c r="H42" s="46"/>
      <c r="I42" s="46"/>
    </row>
    <row r="43" spans="1:21" x14ac:dyDescent="0.25">
      <c r="A43" s="163" t="s">
        <v>134</v>
      </c>
      <c r="B43" s="164"/>
      <c r="C43" s="165"/>
      <c r="D43" s="165"/>
      <c r="E43" s="165"/>
      <c r="F43" s="165"/>
      <c r="G43" s="166"/>
      <c r="H43" s="112"/>
      <c r="I43" s="90"/>
      <c r="L43" s="91"/>
      <c r="N43" s="90"/>
    </row>
    <row r="44" spans="1:21" ht="27" customHeight="1" thickBot="1" x14ac:dyDescent="0.3">
      <c r="A44" s="160"/>
      <c r="B44" s="161"/>
      <c r="C44" s="161"/>
      <c r="D44" s="161"/>
      <c r="E44" s="161"/>
      <c r="F44" s="161"/>
      <c r="G44" s="162"/>
      <c r="H44" s="113"/>
      <c r="I44" s="90"/>
      <c r="L44" s="91"/>
      <c r="N44" s="90"/>
    </row>
    <row r="45" spans="1:21" ht="15.75" thickBot="1" x14ac:dyDescent="0.3">
      <c r="A45" s="40"/>
      <c r="B45" s="41"/>
      <c r="C45" s="41"/>
      <c r="D45" s="42"/>
      <c r="E45" s="43"/>
      <c r="F45" s="43"/>
      <c r="G45" s="43"/>
      <c r="H45" s="43"/>
      <c r="I45" s="43"/>
    </row>
    <row r="46" spans="1:21" x14ac:dyDescent="0.25">
      <c r="A46" s="158" t="s">
        <v>135</v>
      </c>
      <c r="B46" s="159"/>
      <c r="C46" s="145" t="s">
        <v>136</v>
      </c>
      <c r="D46" s="146"/>
      <c r="E46" s="146"/>
      <c r="F46" s="146"/>
      <c r="G46" s="147"/>
      <c r="H46" s="112"/>
      <c r="I46" s="45"/>
    </row>
    <row r="47" spans="1:21" ht="22.5" customHeight="1" x14ac:dyDescent="0.25">
      <c r="A47" s="154"/>
      <c r="B47" s="155"/>
      <c r="C47" s="148"/>
      <c r="D47" s="149"/>
      <c r="E47" s="149"/>
      <c r="F47" s="149"/>
      <c r="G47" s="150"/>
      <c r="H47" s="112"/>
      <c r="I47" s="114"/>
    </row>
    <row r="48" spans="1:21" ht="22.5" customHeight="1" x14ac:dyDescent="0.25">
      <c r="A48" s="154"/>
      <c r="B48" s="155"/>
      <c r="C48" s="148"/>
      <c r="D48" s="149"/>
      <c r="E48" s="149"/>
      <c r="F48" s="149"/>
      <c r="G48" s="150"/>
      <c r="H48" s="112"/>
      <c r="I48" s="44"/>
    </row>
    <row r="49" spans="1:9" ht="22.5" customHeight="1" thickBot="1" x14ac:dyDescent="0.3">
      <c r="A49" s="156"/>
      <c r="B49" s="157"/>
      <c r="C49" s="151"/>
      <c r="D49" s="152"/>
      <c r="E49" s="152"/>
      <c r="F49" s="152"/>
      <c r="G49" s="153"/>
      <c r="H49" s="112"/>
      <c r="I49" s="44"/>
    </row>
    <row r="50" spans="1:9" x14ac:dyDescent="0.25">
      <c r="E50" s="115"/>
      <c r="F50" s="115"/>
      <c r="G50" s="115"/>
      <c r="H50" s="115"/>
      <c r="I50" s="115"/>
    </row>
    <row r="51" spans="1:9" x14ac:dyDescent="0.25">
      <c r="E51" s="115"/>
      <c r="F51" s="115"/>
      <c r="G51" s="115"/>
      <c r="H51" s="115"/>
      <c r="I51" s="115"/>
    </row>
  </sheetData>
  <mergeCells count="167">
    <mergeCell ref="A35:A36"/>
    <mergeCell ref="A7:B7"/>
    <mergeCell ref="A8:A10"/>
    <mergeCell ref="A11:A13"/>
    <mergeCell ref="A14:A16"/>
    <mergeCell ref="A17:A19"/>
    <mergeCell ref="A21:B21"/>
    <mergeCell ref="A22:A24"/>
    <mergeCell ref="A25:A26"/>
    <mergeCell ref="A29:B29"/>
    <mergeCell ref="A30:A31"/>
    <mergeCell ref="A32:A34"/>
    <mergeCell ref="J14:J16"/>
    <mergeCell ref="J17:J19"/>
    <mergeCell ref="K25:K26"/>
    <mergeCell ref="K30:K31"/>
    <mergeCell ref="K32:K34"/>
    <mergeCell ref="K35:K36"/>
    <mergeCell ref="K8:K10"/>
    <mergeCell ref="T8:T20"/>
    <mergeCell ref="T22:T28"/>
    <mergeCell ref="T30:T36"/>
    <mergeCell ref="Q35:Q36"/>
    <mergeCell ref="O8:O10"/>
    <mergeCell ref="O11:O13"/>
    <mergeCell ref="O14:O16"/>
    <mergeCell ref="R30:R31"/>
    <mergeCell ref="R32:R34"/>
    <mergeCell ref="R35:R36"/>
    <mergeCell ref="Q8:Q10"/>
    <mergeCell ref="Q11:Q13"/>
    <mergeCell ref="Q14:Q16"/>
    <mergeCell ref="Q17:Q19"/>
    <mergeCell ref="Q22:Q24"/>
    <mergeCell ref="O22:O24"/>
    <mergeCell ref="O25:O26"/>
    <mergeCell ref="C8:C10"/>
    <mergeCell ref="D8:D10"/>
    <mergeCell ref="E8:E10"/>
    <mergeCell ref="F8:F10"/>
    <mergeCell ref="G8:G10"/>
    <mergeCell ref="M30:M36"/>
    <mergeCell ref="L30:L36"/>
    <mergeCell ref="L4:L7"/>
    <mergeCell ref="L8:L20"/>
    <mergeCell ref="L22:L28"/>
    <mergeCell ref="K11:K13"/>
    <mergeCell ref="K14:K16"/>
    <mergeCell ref="K17:K19"/>
    <mergeCell ref="K22:K24"/>
    <mergeCell ref="M22:M28"/>
    <mergeCell ref="J4:J7"/>
    <mergeCell ref="K4:K7"/>
    <mergeCell ref="J32:J34"/>
    <mergeCell ref="J35:J36"/>
    <mergeCell ref="J22:J24"/>
    <mergeCell ref="J25:J26"/>
    <mergeCell ref="J30:J31"/>
    <mergeCell ref="J8:J10"/>
    <mergeCell ref="J11:J13"/>
    <mergeCell ref="M4:M7"/>
    <mergeCell ref="M8:M20"/>
    <mergeCell ref="P8:P10"/>
    <mergeCell ref="P11:P13"/>
    <mergeCell ref="P14:P16"/>
    <mergeCell ref="O17:O19"/>
    <mergeCell ref="P17:P19"/>
    <mergeCell ref="C22:C24"/>
    <mergeCell ref="D22:D24"/>
    <mergeCell ref="E22:E24"/>
    <mergeCell ref="F22:F24"/>
    <mergeCell ref="G22:G24"/>
    <mergeCell ref="H8:H10"/>
    <mergeCell ref="H11:H13"/>
    <mergeCell ref="H14:H16"/>
    <mergeCell ref="H17:H19"/>
    <mergeCell ref="H22:H24"/>
    <mergeCell ref="C17:C19"/>
    <mergeCell ref="D17:D19"/>
    <mergeCell ref="E17:E19"/>
    <mergeCell ref="F17:F19"/>
    <mergeCell ref="G17:G19"/>
    <mergeCell ref="C14:C16"/>
    <mergeCell ref="D14:D16"/>
    <mergeCell ref="E14:E16"/>
    <mergeCell ref="F14:F16"/>
    <mergeCell ref="G14:G16"/>
    <mergeCell ref="C11:C13"/>
    <mergeCell ref="D11:D13"/>
    <mergeCell ref="E11:E13"/>
    <mergeCell ref="F11:F13"/>
    <mergeCell ref="E35:E36"/>
    <mergeCell ref="F35:F36"/>
    <mergeCell ref="G32:G34"/>
    <mergeCell ref="G35:G36"/>
    <mergeCell ref="G11:G13"/>
    <mergeCell ref="H25:H26"/>
    <mergeCell ref="G30:G31"/>
    <mergeCell ref="C30:C31"/>
    <mergeCell ref="D30:D31"/>
    <mergeCell ref="E30:E31"/>
    <mergeCell ref="F30:F31"/>
    <mergeCell ref="H30:H31"/>
    <mergeCell ref="C25:C26"/>
    <mergeCell ref="D25:D26"/>
    <mergeCell ref="E25:E26"/>
    <mergeCell ref="F25:F26"/>
    <mergeCell ref="G25:G26"/>
    <mergeCell ref="O30:O31"/>
    <mergeCell ref="O32:O34"/>
    <mergeCell ref="O35:O36"/>
    <mergeCell ref="P22:P24"/>
    <mergeCell ref="P25:P26"/>
    <mergeCell ref="P30:P31"/>
    <mergeCell ref="P32:P34"/>
    <mergeCell ref="P35:P36"/>
    <mergeCell ref="Q25:Q26"/>
    <mergeCell ref="Q30:Q31"/>
    <mergeCell ref="Q32:Q34"/>
    <mergeCell ref="S30:S36"/>
    <mergeCell ref="S22:S28"/>
    <mergeCell ref="S8:S20"/>
    <mergeCell ref="U8:U36"/>
    <mergeCell ref="C2:G2"/>
    <mergeCell ref="C3:D3"/>
    <mergeCell ref="C4:D4"/>
    <mergeCell ref="E3:G3"/>
    <mergeCell ref="E4:G4"/>
    <mergeCell ref="I8:I10"/>
    <mergeCell ref="I11:I13"/>
    <mergeCell ref="I14:I16"/>
    <mergeCell ref="I17:I19"/>
    <mergeCell ref="I22:I24"/>
    <mergeCell ref="I25:I26"/>
    <mergeCell ref="I30:I31"/>
    <mergeCell ref="H32:H34"/>
    <mergeCell ref="H35:H36"/>
    <mergeCell ref="R8:R10"/>
    <mergeCell ref="R11:R13"/>
    <mergeCell ref="R14:R16"/>
    <mergeCell ref="R17:R19"/>
    <mergeCell ref="R22:R24"/>
    <mergeCell ref="R25:R26"/>
    <mergeCell ref="I32:I34"/>
    <mergeCell ref="I35:I36"/>
    <mergeCell ref="C46:G46"/>
    <mergeCell ref="C47:G47"/>
    <mergeCell ref="C48:G48"/>
    <mergeCell ref="C49:G49"/>
    <mergeCell ref="A47:B47"/>
    <mergeCell ref="A48:B48"/>
    <mergeCell ref="A49:B49"/>
    <mergeCell ref="A46:B46"/>
    <mergeCell ref="A44:G44"/>
    <mergeCell ref="A43:G43"/>
    <mergeCell ref="D40:E40"/>
    <mergeCell ref="F40:G40"/>
    <mergeCell ref="A41:B41"/>
    <mergeCell ref="D38:G38"/>
    <mergeCell ref="D39:E39"/>
    <mergeCell ref="F39:G39"/>
    <mergeCell ref="C32:C34"/>
    <mergeCell ref="D32:D34"/>
    <mergeCell ref="E32:E34"/>
    <mergeCell ref="F32:F34"/>
    <mergeCell ref="C35:C36"/>
    <mergeCell ref="D35:D36"/>
  </mergeCells>
  <pageMargins left="0.70866141732283472" right="0.70866141732283472" top="0.74803149606299213" bottom="0.74803149606299213" header="0.31496062992125984" footer="0.31496062992125984"/>
  <pageSetup paperSize="9" scale="5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57"/>
  <sheetViews>
    <sheetView zoomScale="70" zoomScaleNormal="70" workbookViewId="0">
      <selection activeCell="B2" sqref="B2:B4"/>
    </sheetView>
  </sheetViews>
  <sheetFormatPr baseColWidth="10" defaultColWidth="10.7109375" defaultRowHeight="15" x14ac:dyDescent="0.25"/>
  <cols>
    <col min="1" max="1" width="59" style="90" customWidth="1"/>
    <col min="2" max="2" width="122.7109375" style="90" customWidth="1"/>
    <col min="3" max="7" width="6.28515625" style="90" customWidth="1"/>
    <col min="8" max="9" width="6.28515625" style="116" customWidth="1"/>
    <col min="10" max="11" width="12.5703125" style="90" customWidth="1"/>
    <col min="12" max="12" width="13.7109375" style="90" customWidth="1"/>
    <col min="13" max="13" width="13.42578125" style="90" customWidth="1"/>
    <col min="14" max="14" width="10.7109375" style="116"/>
    <col min="15" max="16" width="10.7109375" style="90"/>
    <col min="17" max="18" width="12.28515625" style="90" customWidth="1"/>
    <col min="19" max="20" width="10.7109375" style="90"/>
    <col min="21" max="21" width="13.42578125" style="90" customWidth="1"/>
    <col min="22" max="16384" width="10.7109375" style="90"/>
  </cols>
  <sheetData>
    <row r="1" spans="1:21" ht="19.5" x14ac:dyDescent="0.25">
      <c r="A1" s="1" t="s">
        <v>69</v>
      </c>
      <c r="B1" s="2" t="s">
        <v>70</v>
      </c>
      <c r="C1" s="189" t="s">
        <v>127</v>
      </c>
      <c r="D1" s="190"/>
      <c r="E1" s="190"/>
      <c r="F1" s="190"/>
      <c r="G1" s="191"/>
      <c r="H1" s="29"/>
      <c r="I1" s="29"/>
    </row>
    <row r="2" spans="1:21" ht="14.65" thickBot="1" x14ac:dyDescent="0.5">
      <c r="A2" s="3" t="s">
        <v>2</v>
      </c>
      <c r="B2" s="22"/>
      <c r="C2" s="192" t="s">
        <v>128</v>
      </c>
      <c r="D2" s="193"/>
      <c r="E2" s="196"/>
      <c r="F2" s="196"/>
      <c r="G2" s="197"/>
      <c r="H2" s="93"/>
      <c r="I2" s="93"/>
    </row>
    <row r="3" spans="1:21" ht="14.25" customHeight="1" thickBot="1" x14ac:dyDescent="0.3">
      <c r="A3" s="3" t="s">
        <v>3</v>
      </c>
      <c r="B3" s="22"/>
      <c r="C3" s="194" t="s">
        <v>129</v>
      </c>
      <c r="D3" s="195"/>
      <c r="E3" s="198"/>
      <c r="F3" s="198"/>
      <c r="G3" s="199"/>
      <c r="H3" s="93"/>
      <c r="I3" s="93"/>
      <c r="J3" s="240" t="s">
        <v>125</v>
      </c>
      <c r="K3" s="243" t="s">
        <v>116</v>
      </c>
      <c r="L3" s="231" t="s">
        <v>126</v>
      </c>
      <c r="M3" s="217" t="s">
        <v>113</v>
      </c>
    </row>
    <row r="4" spans="1:21" ht="14.65" customHeight="1" thickBot="1" x14ac:dyDescent="0.3">
      <c r="A4" s="14" t="s">
        <v>4</v>
      </c>
      <c r="B4" s="23"/>
      <c r="C4" s="94"/>
      <c r="D4" s="94"/>
      <c r="E4" s="94"/>
      <c r="F4" s="94"/>
      <c r="G4" s="94"/>
      <c r="H4" s="95"/>
      <c r="I4" s="95"/>
      <c r="J4" s="241"/>
      <c r="K4" s="244"/>
      <c r="L4" s="232"/>
      <c r="M4" s="218"/>
    </row>
    <row r="5" spans="1:21" ht="14.65" customHeight="1" thickBot="1" x14ac:dyDescent="0.3">
      <c r="A5" s="6" t="s">
        <v>5</v>
      </c>
      <c r="B5" s="56" t="s">
        <v>6</v>
      </c>
      <c r="C5" s="28"/>
      <c r="D5" s="28"/>
      <c r="E5" s="28"/>
      <c r="F5" s="28"/>
      <c r="G5" s="28"/>
      <c r="H5" s="30"/>
      <c r="I5" s="30"/>
      <c r="J5" s="241"/>
      <c r="K5" s="244"/>
      <c r="L5" s="232"/>
      <c r="M5" s="218"/>
    </row>
    <row r="6" spans="1:21" ht="30.75" thickBot="1" x14ac:dyDescent="0.3">
      <c r="A6" s="257" t="s">
        <v>71</v>
      </c>
      <c r="B6" s="258"/>
      <c r="C6" s="52" t="s">
        <v>117</v>
      </c>
      <c r="D6" s="53">
        <v>0</v>
      </c>
      <c r="E6" s="53">
        <v>1</v>
      </c>
      <c r="F6" s="53">
        <v>2</v>
      </c>
      <c r="G6" s="54">
        <v>3</v>
      </c>
      <c r="H6" s="90"/>
      <c r="I6" s="49"/>
      <c r="J6" s="242"/>
      <c r="K6" s="245"/>
      <c r="L6" s="233"/>
      <c r="M6" s="219"/>
      <c r="N6" s="31"/>
      <c r="O6" s="52" t="s">
        <v>118</v>
      </c>
      <c r="P6" s="53" t="s">
        <v>121</v>
      </c>
      <c r="Q6" s="53" t="s">
        <v>124</v>
      </c>
      <c r="R6" s="53" t="s">
        <v>121</v>
      </c>
      <c r="S6" s="84" t="s">
        <v>119</v>
      </c>
      <c r="T6" s="52" t="s">
        <v>122</v>
      </c>
      <c r="U6" s="54" t="s">
        <v>120</v>
      </c>
    </row>
    <row r="7" spans="1:21" x14ac:dyDescent="0.25">
      <c r="A7" s="259" t="s">
        <v>149</v>
      </c>
      <c r="B7" s="69" t="s">
        <v>72</v>
      </c>
      <c r="C7" s="296"/>
      <c r="D7" s="290"/>
      <c r="E7" s="288"/>
      <c r="F7" s="288"/>
      <c r="G7" s="291"/>
      <c r="H7" s="200" t="str">
        <f>IF(COUNTA(C7:G7)&gt;1,"◄",(IF(COUNTA(C7:G7)=0,"!","")))</f>
        <v>!</v>
      </c>
      <c r="I7" s="144">
        <f>COUNTA(C7:G9)</f>
        <v>0</v>
      </c>
      <c r="J7" s="248">
        <v>1</v>
      </c>
      <c r="K7" s="304">
        <f>J7/SUM(J7:J13)</f>
        <v>0.33333333333333331</v>
      </c>
      <c r="L7" s="301">
        <v>4</v>
      </c>
      <c r="M7" s="313">
        <f>L7/SUM(L7:L41)</f>
        <v>0.2</v>
      </c>
      <c r="N7" s="27"/>
      <c r="O7" s="206">
        <f>IF(G7&lt;&gt;"",1,IF(F7&lt;&gt;"",2/3,IF(E7&lt;&gt;"",1/3,0)))*J7</f>
        <v>0</v>
      </c>
      <c r="P7" s="202">
        <f>O7*$L$7*20/(L7+L15+L25)</f>
        <v>0</v>
      </c>
      <c r="Q7" s="253">
        <f>IF(C7&lt;&gt;"",0,K7)</f>
        <v>0.33333333333333331</v>
      </c>
      <c r="R7" s="202">
        <f>IF(C7&lt;&gt;"","",P7)</f>
        <v>0</v>
      </c>
      <c r="S7" s="183">
        <f>SUM(R7:R13)/(SUM(J7:J13)*SUM(Q7:Q13))</f>
        <v>0</v>
      </c>
      <c r="T7" s="250" t="str">
        <f>ROUND(SUM(R7:R13)/(SUM(J7:J13)*SUM(Q7:Q13)),2) &amp; " / " &amp; ROUND(20*M7,2)</f>
        <v>0 / 4</v>
      </c>
      <c r="U7" s="186" t="str">
        <f>ROUND((S7+S15+S25),1) &amp;" / 20"</f>
        <v>0 / 20</v>
      </c>
    </row>
    <row r="8" spans="1:21" x14ac:dyDescent="0.25">
      <c r="A8" s="260"/>
      <c r="B8" s="70" t="s">
        <v>73</v>
      </c>
      <c r="C8" s="297"/>
      <c r="D8" s="293"/>
      <c r="E8" s="293"/>
      <c r="F8" s="293"/>
      <c r="G8" s="294"/>
      <c r="H8" s="200"/>
      <c r="I8" s="144"/>
      <c r="J8" s="246"/>
      <c r="K8" s="287"/>
      <c r="L8" s="302"/>
      <c r="M8" s="314"/>
      <c r="N8" s="27"/>
      <c r="O8" s="207"/>
      <c r="P8" s="203"/>
      <c r="Q8" s="254"/>
      <c r="R8" s="203"/>
      <c r="S8" s="281"/>
      <c r="T8" s="283"/>
      <c r="U8" s="274"/>
    </row>
    <row r="9" spans="1:21" ht="15.75" thickBot="1" x14ac:dyDescent="0.3">
      <c r="A9" s="261"/>
      <c r="B9" s="71" t="s">
        <v>74</v>
      </c>
      <c r="C9" s="298"/>
      <c r="D9" s="289"/>
      <c r="E9" s="289"/>
      <c r="F9" s="289"/>
      <c r="G9" s="292"/>
      <c r="H9" s="200"/>
      <c r="I9" s="144"/>
      <c r="J9" s="246"/>
      <c r="K9" s="287"/>
      <c r="L9" s="302"/>
      <c r="M9" s="314"/>
      <c r="N9" s="27"/>
      <c r="O9" s="207"/>
      <c r="P9" s="203"/>
      <c r="Q9" s="254"/>
      <c r="R9" s="203"/>
      <c r="S9" s="281"/>
      <c r="T9" s="283"/>
      <c r="U9" s="274"/>
    </row>
    <row r="10" spans="1:21" x14ac:dyDescent="0.25">
      <c r="A10" s="259" t="s">
        <v>75</v>
      </c>
      <c r="B10" s="72" t="s">
        <v>76</v>
      </c>
      <c r="C10" s="296"/>
      <c r="D10" s="288"/>
      <c r="E10" s="288"/>
      <c r="F10" s="290"/>
      <c r="G10" s="291"/>
      <c r="H10" s="200" t="str">
        <f t="shared" ref="H10:H40" si="0">IF(COUNTA(C10:G10)&gt;1,"◄",(IF(COUNTA(C10:G10)=0,"!","")))</f>
        <v>!</v>
      </c>
      <c r="I10" s="144">
        <f>COUNTA(C10:G12)</f>
        <v>0</v>
      </c>
      <c r="J10" s="246">
        <v>1</v>
      </c>
      <c r="K10" s="287">
        <f>J10/SUM(J7:J13)</f>
        <v>0.33333333333333331</v>
      </c>
      <c r="L10" s="302"/>
      <c r="M10" s="314"/>
      <c r="N10" s="27"/>
      <c r="O10" s="207">
        <f>IF(G10&lt;&gt;"",1,IF(F10&lt;&gt;"",2/3,IF(E10&lt;&gt;"",1/3,0)))*J10</f>
        <v>0</v>
      </c>
      <c r="P10" s="203">
        <f>O10*$L$7*20/(L7+L15+L25)</f>
        <v>0</v>
      </c>
      <c r="Q10" s="254">
        <f>IF(C10&lt;&gt;"",0,K10)</f>
        <v>0.33333333333333331</v>
      </c>
      <c r="R10" s="203">
        <f>IF(C10&lt;&gt;"","",P10)</f>
        <v>0</v>
      </c>
      <c r="S10" s="281"/>
      <c r="T10" s="283"/>
      <c r="U10" s="274"/>
    </row>
    <row r="11" spans="1:21" x14ac:dyDescent="0.25">
      <c r="A11" s="260"/>
      <c r="B11" s="73" t="s">
        <v>77</v>
      </c>
      <c r="C11" s="297"/>
      <c r="D11" s="293"/>
      <c r="E11" s="293"/>
      <c r="F11" s="293"/>
      <c r="G11" s="294"/>
      <c r="H11" s="200"/>
      <c r="I11" s="144"/>
      <c r="J11" s="246"/>
      <c r="K11" s="287"/>
      <c r="L11" s="302"/>
      <c r="M11" s="314"/>
      <c r="N11" s="27"/>
      <c r="O11" s="207"/>
      <c r="P11" s="203"/>
      <c r="Q11" s="254"/>
      <c r="R11" s="203"/>
      <c r="S11" s="281"/>
      <c r="T11" s="283"/>
      <c r="U11" s="274"/>
    </row>
    <row r="12" spans="1:21" ht="15.75" thickBot="1" x14ac:dyDescent="0.3">
      <c r="A12" s="261"/>
      <c r="B12" s="74" t="s">
        <v>144</v>
      </c>
      <c r="C12" s="298"/>
      <c r="D12" s="289"/>
      <c r="E12" s="289"/>
      <c r="F12" s="289"/>
      <c r="G12" s="292"/>
      <c r="H12" s="200"/>
      <c r="I12" s="144"/>
      <c r="J12" s="246"/>
      <c r="K12" s="287"/>
      <c r="L12" s="302"/>
      <c r="M12" s="314"/>
      <c r="N12" s="27"/>
      <c r="O12" s="207"/>
      <c r="P12" s="203"/>
      <c r="Q12" s="254"/>
      <c r="R12" s="203"/>
      <c r="S12" s="281"/>
      <c r="T12" s="283"/>
      <c r="U12" s="274"/>
    </row>
    <row r="13" spans="1:21" ht="29.25" thickBot="1" x14ac:dyDescent="0.3">
      <c r="A13" s="24" t="s">
        <v>78</v>
      </c>
      <c r="B13" s="75" t="s">
        <v>145</v>
      </c>
      <c r="C13" s="130"/>
      <c r="D13" s="131"/>
      <c r="E13" s="131"/>
      <c r="F13" s="131"/>
      <c r="G13" s="132"/>
      <c r="H13" s="97" t="str">
        <f t="shared" si="0"/>
        <v>!</v>
      </c>
      <c r="I13" s="98">
        <f>COUNTA(C13:G13)</f>
        <v>0</v>
      </c>
      <c r="J13" s="108">
        <v>1</v>
      </c>
      <c r="K13" s="126">
        <f>J13/SUM(J7:J13)</f>
        <v>0.33333333333333331</v>
      </c>
      <c r="L13" s="303"/>
      <c r="M13" s="315"/>
      <c r="N13" s="27"/>
      <c r="O13" s="101">
        <f>IF(G13&lt;&gt;"",1,IF(F13&lt;&gt;"",2/3,IF(E13&lt;&gt;"",1/3,0)))*J13</f>
        <v>0</v>
      </c>
      <c r="P13" s="102">
        <f>O13*$L$7*20/(L7+L15+L25)</f>
        <v>0</v>
      </c>
      <c r="Q13" s="103">
        <f>IF(C13&lt;&gt;"",0,K13)</f>
        <v>0.33333333333333331</v>
      </c>
      <c r="R13" s="102">
        <f>IF(C13&lt;&gt;"","",P13)</f>
        <v>0</v>
      </c>
      <c r="S13" s="282"/>
      <c r="T13" s="284"/>
      <c r="U13" s="274"/>
    </row>
    <row r="14" spans="1:21" ht="28.15" customHeight="1" thickBot="1" x14ac:dyDescent="0.3">
      <c r="A14" s="257" t="s">
        <v>79</v>
      </c>
      <c r="B14" s="266"/>
      <c r="C14" s="68"/>
      <c r="D14" s="68"/>
      <c r="E14" s="68"/>
      <c r="F14" s="68"/>
      <c r="G14" s="68"/>
      <c r="H14" s="97"/>
      <c r="I14" s="98"/>
      <c r="J14" s="83"/>
      <c r="K14" s="63"/>
      <c r="L14" s="64"/>
      <c r="M14" s="65"/>
      <c r="N14" s="50"/>
      <c r="O14" s="55"/>
      <c r="P14" s="26"/>
      <c r="Q14" s="51"/>
      <c r="R14" s="26"/>
      <c r="S14" s="60"/>
      <c r="T14" s="85"/>
      <c r="U14" s="274"/>
    </row>
    <row r="15" spans="1:21" x14ac:dyDescent="0.25">
      <c r="A15" s="267" t="s">
        <v>80</v>
      </c>
      <c r="B15" s="10" t="s">
        <v>81</v>
      </c>
      <c r="C15" s="290"/>
      <c r="D15" s="288"/>
      <c r="E15" s="288"/>
      <c r="F15" s="288"/>
      <c r="G15" s="291"/>
      <c r="H15" s="200" t="str">
        <f t="shared" si="0"/>
        <v>!</v>
      </c>
      <c r="I15" s="144">
        <f>COUNTA(C15:G16)</f>
        <v>0</v>
      </c>
      <c r="J15" s="248">
        <v>1</v>
      </c>
      <c r="K15" s="304">
        <f>J15/SUM(J15:J23)</f>
        <v>0.25</v>
      </c>
      <c r="L15" s="301">
        <v>5</v>
      </c>
      <c r="M15" s="313">
        <f>L15/SUM(L7:L41)</f>
        <v>0.25</v>
      </c>
      <c r="N15" s="27"/>
      <c r="O15" s="206">
        <f>IF(G15&lt;&gt;"",1,IF(F15&lt;&gt;"",2/3,IF(E15&lt;&gt;"",1/3,0)))*J15</f>
        <v>0</v>
      </c>
      <c r="P15" s="204">
        <f>O15*$L$15*20/(L7+L15+L25)</f>
        <v>0</v>
      </c>
      <c r="Q15" s="280">
        <f>IF(C15&lt;&gt;"",0,K15)</f>
        <v>0.25</v>
      </c>
      <c r="R15" s="204">
        <f>IF(C15&lt;&gt;"","",P15)</f>
        <v>0</v>
      </c>
      <c r="S15" s="183">
        <f>SUM(R15:R23)/(SUM(J15:J23)*SUM(Q15:Q23))</f>
        <v>0</v>
      </c>
      <c r="T15" s="250" t="str">
        <f>ROUND(SUM(R15:R23)/(SUM(J15:J23)*SUM(Q15:Q23)),2) &amp; " / " &amp; ROUND(20*M15,2)</f>
        <v>0 / 5</v>
      </c>
      <c r="U15" s="274"/>
    </row>
    <row r="16" spans="1:21" ht="29.25" thickBot="1" x14ac:dyDescent="0.3">
      <c r="A16" s="265"/>
      <c r="B16" s="9" t="s">
        <v>82</v>
      </c>
      <c r="C16" s="289"/>
      <c r="D16" s="289"/>
      <c r="E16" s="289"/>
      <c r="F16" s="289"/>
      <c r="G16" s="292"/>
      <c r="H16" s="200"/>
      <c r="I16" s="144"/>
      <c r="J16" s="299"/>
      <c r="K16" s="307"/>
      <c r="L16" s="309"/>
      <c r="M16" s="316"/>
      <c r="N16" s="27"/>
      <c r="O16" s="311"/>
      <c r="P16" s="279"/>
      <c r="Q16" s="277"/>
      <c r="R16" s="279"/>
      <c r="S16" s="184"/>
      <c r="T16" s="251"/>
      <c r="U16" s="274"/>
    </row>
    <row r="17" spans="1:21" x14ac:dyDescent="0.25">
      <c r="A17" s="267" t="s">
        <v>83</v>
      </c>
      <c r="B17" s="10" t="s">
        <v>146</v>
      </c>
      <c r="C17" s="290"/>
      <c r="D17" s="290"/>
      <c r="E17" s="288"/>
      <c r="F17" s="288"/>
      <c r="G17" s="291"/>
      <c r="H17" s="200" t="str">
        <f t="shared" si="0"/>
        <v>!</v>
      </c>
      <c r="I17" s="144">
        <f>COUNTA(C17:G19)</f>
        <v>0</v>
      </c>
      <c r="J17" s="246">
        <v>1</v>
      </c>
      <c r="K17" s="287">
        <f>J17/SUM(J15:J23)</f>
        <v>0.25</v>
      </c>
      <c r="L17" s="309"/>
      <c r="M17" s="316"/>
      <c r="N17" s="27"/>
      <c r="O17" s="207">
        <f>IF(G17&lt;&gt;"",1,IF(F17&lt;&gt;"",2/3,IF(E17&lt;&gt;"",1/3,0)))*J17</f>
        <v>0</v>
      </c>
      <c r="P17" s="205">
        <f>O17*$L$15*20/(L7+L15+L25)</f>
        <v>0</v>
      </c>
      <c r="Q17" s="276">
        <f>IF(C17&lt;&gt;"",0,K17)</f>
        <v>0.25</v>
      </c>
      <c r="R17" s="205">
        <f>IF(C17&lt;&gt;"","",P17)</f>
        <v>0</v>
      </c>
      <c r="S17" s="184"/>
      <c r="T17" s="251"/>
      <c r="U17" s="274"/>
    </row>
    <row r="18" spans="1:21" x14ac:dyDescent="0.25">
      <c r="A18" s="264"/>
      <c r="B18" s="11" t="s">
        <v>84</v>
      </c>
      <c r="C18" s="293"/>
      <c r="D18" s="293"/>
      <c r="E18" s="293"/>
      <c r="F18" s="293"/>
      <c r="G18" s="294"/>
      <c r="H18" s="200"/>
      <c r="I18" s="144"/>
      <c r="J18" s="299"/>
      <c r="K18" s="287"/>
      <c r="L18" s="309"/>
      <c r="M18" s="316"/>
      <c r="N18" s="27"/>
      <c r="O18" s="311"/>
      <c r="P18" s="279"/>
      <c r="Q18" s="277"/>
      <c r="R18" s="279"/>
      <c r="S18" s="184"/>
      <c r="T18" s="251"/>
      <c r="U18" s="274"/>
    </row>
    <row r="19" spans="1:21" ht="15.75" thickBot="1" x14ac:dyDescent="0.3">
      <c r="A19" s="312"/>
      <c r="B19" s="12" t="s">
        <v>147</v>
      </c>
      <c r="C19" s="289"/>
      <c r="D19" s="289"/>
      <c r="E19" s="289"/>
      <c r="F19" s="289"/>
      <c r="G19" s="292"/>
      <c r="H19" s="200"/>
      <c r="I19" s="144"/>
      <c r="J19" s="299"/>
      <c r="K19" s="287"/>
      <c r="L19" s="309"/>
      <c r="M19" s="316"/>
      <c r="N19" s="27"/>
      <c r="O19" s="311"/>
      <c r="P19" s="279"/>
      <c r="Q19" s="277"/>
      <c r="R19" s="279"/>
      <c r="S19" s="184"/>
      <c r="T19" s="251"/>
      <c r="U19" s="274"/>
    </row>
    <row r="20" spans="1:21" x14ac:dyDescent="0.25">
      <c r="A20" s="267" t="s">
        <v>85</v>
      </c>
      <c r="B20" s="7" t="s">
        <v>86</v>
      </c>
      <c r="C20" s="290"/>
      <c r="D20" s="288"/>
      <c r="E20" s="288"/>
      <c r="F20" s="290"/>
      <c r="G20" s="291"/>
      <c r="H20" s="200" t="str">
        <f t="shared" si="0"/>
        <v>!</v>
      </c>
      <c r="I20" s="144">
        <f>COUNTA(C20:G21)</f>
        <v>0</v>
      </c>
      <c r="J20" s="246">
        <v>1</v>
      </c>
      <c r="K20" s="287">
        <f>J20/SUM(J15:J23)</f>
        <v>0.25</v>
      </c>
      <c r="L20" s="309"/>
      <c r="M20" s="316"/>
      <c r="N20" s="27"/>
      <c r="O20" s="207">
        <f>IF(G20&lt;&gt;"",1,IF(F20&lt;&gt;"",2/3,IF(E20&lt;&gt;"",1/3,0)))*J20</f>
        <v>0</v>
      </c>
      <c r="P20" s="205">
        <f>O20*$L$15*20/(L7+L15+L25)</f>
        <v>0</v>
      </c>
      <c r="Q20" s="276">
        <f>IF(C20&lt;&gt;"",0,K20)</f>
        <v>0.25</v>
      </c>
      <c r="R20" s="205">
        <f>IF(C20&lt;&gt;"","",P20)</f>
        <v>0</v>
      </c>
      <c r="S20" s="184"/>
      <c r="T20" s="251"/>
      <c r="U20" s="274"/>
    </row>
    <row r="21" spans="1:21" ht="15.75" thickBot="1" x14ac:dyDescent="0.3">
      <c r="A21" s="256"/>
      <c r="B21" s="12" t="s">
        <v>123</v>
      </c>
      <c r="C21" s="289"/>
      <c r="D21" s="289"/>
      <c r="E21" s="289"/>
      <c r="F21" s="289"/>
      <c r="G21" s="292"/>
      <c r="H21" s="200"/>
      <c r="I21" s="144"/>
      <c r="J21" s="299"/>
      <c r="K21" s="307"/>
      <c r="L21" s="309"/>
      <c r="M21" s="316"/>
      <c r="N21" s="27"/>
      <c r="O21" s="311"/>
      <c r="P21" s="279"/>
      <c r="Q21" s="277"/>
      <c r="R21" s="279"/>
      <c r="S21" s="184"/>
      <c r="T21" s="251"/>
      <c r="U21" s="274"/>
    </row>
    <row r="22" spans="1:21" x14ac:dyDescent="0.25">
      <c r="A22" s="262" t="s">
        <v>87</v>
      </c>
      <c r="B22" s="16" t="s">
        <v>88</v>
      </c>
      <c r="C22" s="288"/>
      <c r="D22" s="288"/>
      <c r="E22" s="288"/>
      <c r="F22" s="288"/>
      <c r="G22" s="291"/>
      <c r="H22" s="200" t="str">
        <f t="shared" si="0"/>
        <v>!</v>
      </c>
      <c r="I22" s="144">
        <f>COUNTA(C22:G23)</f>
        <v>0</v>
      </c>
      <c r="J22" s="246">
        <v>1</v>
      </c>
      <c r="K22" s="287">
        <f>J22/SUM(J15:J23)</f>
        <v>0.25</v>
      </c>
      <c r="L22" s="309"/>
      <c r="M22" s="316"/>
      <c r="N22" s="27"/>
      <c r="O22" s="207">
        <f>IF(G22&lt;&gt;"",1,IF(F22&lt;&gt;"",2/3,IF(E22&lt;&gt;"",1/3,0)))*J22</f>
        <v>0</v>
      </c>
      <c r="P22" s="205">
        <f>O22*$L$15*20/(L7+L15+L25)</f>
        <v>0</v>
      </c>
      <c r="Q22" s="276">
        <f>IF(C22&lt;&gt;"",0,K22)</f>
        <v>0.25</v>
      </c>
      <c r="R22" s="205">
        <f>IF(C22&lt;&gt;"","",P22)</f>
        <v>0</v>
      </c>
      <c r="S22" s="281"/>
      <c r="T22" s="283"/>
      <c r="U22" s="274"/>
    </row>
    <row r="23" spans="1:21" ht="15.75" thickBot="1" x14ac:dyDescent="0.3">
      <c r="A23" s="256"/>
      <c r="B23" s="12" t="s">
        <v>89</v>
      </c>
      <c r="C23" s="289"/>
      <c r="D23" s="289"/>
      <c r="E23" s="289"/>
      <c r="F23" s="289"/>
      <c r="G23" s="292"/>
      <c r="H23" s="200"/>
      <c r="I23" s="144"/>
      <c r="J23" s="300"/>
      <c r="K23" s="308"/>
      <c r="L23" s="310"/>
      <c r="M23" s="317"/>
      <c r="N23" s="27"/>
      <c r="O23" s="322"/>
      <c r="P23" s="285"/>
      <c r="Q23" s="295"/>
      <c r="R23" s="285"/>
      <c r="S23" s="282"/>
      <c r="T23" s="284"/>
      <c r="U23" s="274"/>
    </row>
    <row r="24" spans="1:21" ht="28.15" customHeight="1" thickBot="1" x14ac:dyDescent="0.3">
      <c r="A24" s="257" t="s">
        <v>90</v>
      </c>
      <c r="B24" s="266"/>
      <c r="C24" s="68"/>
      <c r="D24" s="68"/>
      <c r="E24" s="68"/>
      <c r="F24" s="68"/>
      <c r="G24" s="68"/>
      <c r="H24" s="97"/>
      <c r="I24" s="98"/>
      <c r="J24" s="83"/>
      <c r="K24" s="63"/>
      <c r="L24" s="64"/>
      <c r="M24" s="65"/>
      <c r="N24" s="50"/>
      <c r="O24" s="55"/>
      <c r="P24" s="26"/>
      <c r="Q24" s="51"/>
      <c r="R24" s="26"/>
      <c r="S24" s="60"/>
      <c r="T24" s="85"/>
      <c r="U24" s="274"/>
    </row>
    <row r="25" spans="1:21" x14ac:dyDescent="0.25">
      <c r="A25" s="267" t="s">
        <v>91</v>
      </c>
      <c r="B25" s="7" t="s">
        <v>92</v>
      </c>
      <c r="C25" s="288"/>
      <c r="D25" s="288"/>
      <c r="E25" s="288"/>
      <c r="F25" s="288"/>
      <c r="G25" s="291"/>
      <c r="H25" s="200" t="str">
        <f t="shared" si="0"/>
        <v>!</v>
      </c>
      <c r="I25" s="144">
        <f>COUNTA(C25:G27)</f>
        <v>0</v>
      </c>
      <c r="J25" s="248">
        <v>1</v>
      </c>
      <c r="K25" s="304">
        <f>J25/SUM(J25:J41)</f>
        <v>7.6923076923076927E-2</v>
      </c>
      <c r="L25" s="301">
        <v>11</v>
      </c>
      <c r="M25" s="313">
        <f>L25/SUM(L7:L41)</f>
        <v>0.55000000000000004</v>
      </c>
      <c r="N25" s="27"/>
      <c r="O25" s="206">
        <f>IF(G25&lt;&gt;"",1,IF(F25&lt;&gt;"",2/3,IF(E25&lt;&gt;"",1/3,0)))*J25</f>
        <v>0</v>
      </c>
      <c r="P25" s="204">
        <f>O25*$L$25*20/(L7+L15+L25)</f>
        <v>0</v>
      </c>
      <c r="Q25" s="280">
        <f>IF(C25&lt;&gt;"",0,K25)</f>
        <v>7.6923076923076927E-2</v>
      </c>
      <c r="R25" s="204">
        <f>IF(C25&lt;&gt;"","",P25)</f>
        <v>0</v>
      </c>
      <c r="S25" s="183">
        <f>SUM(R25:R41)/(SUM(J25:J41)*SUM(Q25:Q40))</f>
        <v>0</v>
      </c>
      <c r="T25" s="250" t="str">
        <f>ROUND(SUM(R25:R41)/(SUM(J25:J41)*SUM(Q25:Q41)),2) &amp; " / " &amp; ROUND(20*M25,2)</f>
        <v>0 / 11</v>
      </c>
      <c r="U25" s="274"/>
    </row>
    <row r="26" spans="1:21" x14ac:dyDescent="0.25">
      <c r="A26" s="263"/>
      <c r="B26" s="8" t="s">
        <v>93</v>
      </c>
      <c r="C26" s="293"/>
      <c r="D26" s="293"/>
      <c r="E26" s="293"/>
      <c r="F26" s="293"/>
      <c r="G26" s="294"/>
      <c r="H26" s="200"/>
      <c r="I26" s="144"/>
      <c r="J26" s="246"/>
      <c r="K26" s="287"/>
      <c r="L26" s="305"/>
      <c r="M26" s="318"/>
      <c r="N26" s="27"/>
      <c r="O26" s="244"/>
      <c r="P26" s="279"/>
      <c r="Q26" s="277"/>
      <c r="R26" s="279"/>
      <c r="S26" s="184"/>
      <c r="T26" s="251"/>
      <c r="U26" s="274"/>
    </row>
    <row r="27" spans="1:21" ht="15.75" thickBot="1" x14ac:dyDescent="0.3">
      <c r="A27" s="256"/>
      <c r="B27" s="9" t="s">
        <v>94</v>
      </c>
      <c r="C27" s="289"/>
      <c r="D27" s="289"/>
      <c r="E27" s="289"/>
      <c r="F27" s="289"/>
      <c r="G27" s="292"/>
      <c r="H27" s="200"/>
      <c r="I27" s="144"/>
      <c r="J27" s="246"/>
      <c r="K27" s="287"/>
      <c r="L27" s="305"/>
      <c r="M27" s="318"/>
      <c r="N27" s="27"/>
      <c r="O27" s="244"/>
      <c r="P27" s="279"/>
      <c r="Q27" s="277"/>
      <c r="R27" s="279"/>
      <c r="S27" s="184"/>
      <c r="T27" s="251"/>
      <c r="U27" s="274"/>
    </row>
    <row r="28" spans="1:21" x14ac:dyDescent="0.25">
      <c r="A28" s="271" t="s">
        <v>148</v>
      </c>
      <c r="B28" s="15" t="s">
        <v>95</v>
      </c>
      <c r="C28" s="290"/>
      <c r="D28" s="290"/>
      <c r="E28" s="288"/>
      <c r="F28" s="290"/>
      <c r="G28" s="291"/>
      <c r="H28" s="200" t="str">
        <f t="shared" si="0"/>
        <v>!</v>
      </c>
      <c r="I28" s="144">
        <f>COUNTA(C28:G32)</f>
        <v>0</v>
      </c>
      <c r="J28" s="246">
        <v>6</v>
      </c>
      <c r="K28" s="287">
        <f>J28/SUM(J25:J41)</f>
        <v>0.46153846153846156</v>
      </c>
      <c r="L28" s="305"/>
      <c r="M28" s="318"/>
      <c r="N28" s="27"/>
      <c r="O28" s="207">
        <f>IF(G28&lt;&gt;"",1,IF(F28&lt;&gt;"",2/3,IF(E28&lt;&gt;"",1/3,0)))*J28</f>
        <v>0</v>
      </c>
      <c r="P28" s="205">
        <f>O28*$L$25*20/(L7+L15+L25)</f>
        <v>0</v>
      </c>
      <c r="Q28" s="276">
        <f>IF(C28&lt;&gt;"",0,K28)</f>
        <v>0.46153846153846156</v>
      </c>
      <c r="R28" s="205">
        <f>IF(C28&lt;&gt;"","",P28)</f>
        <v>0</v>
      </c>
      <c r="S28" s="184"/>
      <c r="T28" s="251"/>
      <c r="U28" s="274"/>
    </row>
    <row r="29" spans="1:21" x14ac:dyDescent="0.25">
      <c r="A29" s="272"/>
      <c r="B29" s="11" t="s">
        <v>96</v>
      </c>
      <c r="C29" s="293"/>
      <c r="D29" s="293"/>
      <c r="E29" s="293"/>
      <c r="F29" s="293"/>
      <c r="G29" s="294"/>
      <c r="H29" s="200"/>
      <c r="I29" s="144"/>
      <c r="J29" s="246"/>
      <c r="K29" s="287"/>
      <c r="L29" s="305"/>
      <c r="M29" s="318"/>
      <c r="N29" s="27"/>
      <c r="O29" s="311"/>
      <c r="P29" s="279"/>
      <c r="Q29" s="277"/>
      <c r="R29" s="279"/>
      <c r="S29" s="184"/>
      <c r="T29" s="251"/>
      <c r="U29" s="274"/>
    </row>
    <row r="30" spans="1:21" x14ac:dyDescent="0.25">
      <c r="A30" s="272"/>
      <c r="B30" s="8" t="s">
        <v>97</v>
      </c>
      <c r="C30" s="293"/>
      <c r="D30" s="293"/>
      <c r="E30" s="293"/>
      <c r="F30" s="293"/>
      <c r="G30" s="294"/>
      <c r="H30" s="200"/>
      <c r="I30" s="144"/>
      <c r="J30" s="246"/>
      <c r="K30" s="287"/>
      <c r="L30" s="305"/>
      <c r="M30" s="318"/>
      <c r="N30" s="27"/>
      <c r="O30" s="311"/>
      <c r="P30" s="232"/>
      <c r="Q30" s="278"/>
      <c r="R30" s="232"/>
      <c r="S30" s="184"/>
      <c r="T30" s="251"/>
      <c r="U30" s="274"/>
    </row>
    <row r="31" spans="1:21" x14ac:dyDescent="0.25">
      <c r="A31" s="272"/>
      <c r="B31" s="11" t="s">
        <v>98</v>
      </c>
      <c r="C31" s="293"/>
      <c r="D31" s="293"/>
      <c r="E31" s="293"/>
      <c r="F31" s="293"/>
      <c r="G31" s="294"/>
      <c r="H31" s="200"/>
      <c r="I31" s="144"/>
      <c r="J31" s="246"/>
      <c r="K31" s="287"/>
      <c r="L31" s="305"/>
      <c r="M31" s="318"/>
      <c r="N31" s="27"/>
      <c r="O31" s="311"/>
      <c r="P31" s="232"/>
      <c r="Q31" s="278"/>
      <c r="R31" s="232"/>
      <c r="S31" s="184"/>
      <c r="T31" s="251"/>
      <c r="U31" s="274"/>
    </row>
    <row r="32" spans="1:21" ht="15.75" thickBot="1" x14ac:dyDescent="0.3">
      <c r="A32" s="273"/>
      <c r="B32" s="12" t="s">
        <v>99</v>
      </c>
      <c r="C32" s="293"/>
      <c r="D32" s="293"/>
      <c r="E32" s="293"/>
      <c r="F32" s="293"/>
      <c r="G32" s="294"/>
      <c r="H32" s="200"/>
      <c r="I32" s="144"/>
      <c r="J32" s="246"/>
      <c r="K32" s="287"/>
      <c r="L32" s="305"/>
      <c r="M32" s="318"/>
      <c r="N32" s="27"/>
      <c r="O32" s="311"/>
      <c r="P32" s="232"/>
      <c r="Q32" s="278"/>
      <c r="R32" s="232"/>
      <c r="S32" s="323"/>
      <c r="T32" s="320"/>
      <c r="U32" s="274"/>
    </row>
    <row r="33" spans="1:21" x14ac:dyDescent="0.25">
      <c r="A33" s="255" t="s">
        <v>100</v>
      </c>
      <c r="B33" s="15" t="s">
        <v>101</v>
      </c>
      <c r="C33" s="290"/>
      <c r="D33" s="290"/>
      <c r="E33" s="288"/>
      <c r="F33" s="288"/>
      <c r="G33" s="291"/>
      <c r="H33" s="200" t="str">
        <f t="shared" si="0"/>
        <v>!</v>
      </c>
      <c r="I33" s="144">
        <f>COUNTA(C33:G35)</f>
        <v>0</v>
      </c>
      <c r="J33" s="246">
        <v>1</v>
      </c>
      <c r="K33" s="287">
        <f>J33/SUM(J25:J41)</f>
        <v>7.6923076923076927E-2</v>
      </c>
      <c r="L33" s="305"/>
      <c r="M33" s="318"/>
      <c r="N33" s="27"/>
      <c r="O33" s="207">
        <f>IF(G33&lt;&gt;"",1,IF(F33&lt;&gt;"",2/3,IF(E33&lt;&gt;"",1/3,0)))*J33</f>
        <v>0</v>
      </c>
      <c r="P33" s="205">
        <f>O33*$L$25*20/(L7+L15+L25)</f>
        <v>0</v>
      </c>
      <c r="Q33" s="276">
        <f>IF(C33&lt;&gt;"",0,K33)</f>
        <v>7.6923076923076927E-2</v>
      </c>
      <c r="R33" s="205">
        <f>IF(C33&lt;&gt;"","",P33)</f>
        <v>0</v>
      </c>
      <c r="S33" s="323"/>
      <c r="T33" s="320"/>
      <c r="U33" s="274"/>
    </row>
    <row r="34" spans="1:21" x14ac:dyDescent="0.25">
      <c r="A34" s="264"/>
      <c r="B34" s="11" t="s">
        <v>102</v>
      </c>
      <c r="C34" s="293"/>
      <c r="D34" s="293"/>
      <c r="E34" s="293"/>
      <c r="F34" s="293"/>
      <c r="G34" s="294"/>
      <c r="H34" s="200"/>
      <c r="I34" s="144"/>
      <c r="J34" s="246"/>
      <c r="K34" s="287"/>
      <c r="L34" s="305"/>
      <c r="M34" s="318"/>
      <c r="N34" s="27"/>
      <c r="O34" s="311"/>
      <c r="P34" s="279"/>
      <c r="Q34" s="277"/>
      <c r="R34" s="279"/>
      <c r="S34" s="323"/>
      <c r="T34" s="320"/>
      <c r="U34" s="274"/>
    </row>
    <row r="35" spans="1:21" ht="15.75" thickBot="1" x14ac:dyDescent="0.3">
      <c r="A35" s="265"/>
      <c r="B35" s="12" t="s">
        <v>103</v>
      </c>
      <c r="C35" s="289"/>
      <c r="D35" s="289"/>
      <c r="E35" s="289"/>
      <c r="F35" s="289"/>
      <c r="G35" s="292"/>
      <c r="H35" s="200"/>
      <c r="I35" s="144"/>
      <c r="J35" s="246"/>
      <c r="K35" s="287"/>
      <c r="L35" s="305"/>
      <c r="M35" s="318"/>
      <c r="N35" s="27"/>
      <c r="O35" s="311"/>
      <c r="P35" s="279"/>
      <c r="Q35" s="277"/>
      <c r="R35" s="279"/>
      <c r="S35" s="323"/>
      <c r="T35" s="320"/>
      <c r="U35" s="274"/>
    </row>
    <row r="36" spans="1:21" ht="29.25" thickBot="1" x14ac:dyDescent="0.3">
      <c r="A36" s="80" t="s">
        <v>104</v>
      </c>
      <c r="B36" s="13" t="s">
        <v>105</v>
      </c>
      <c r="C36" s="133"/>
      <c r="D36" s="133"/>
      <c r="E36" s="131"/>
      <c r="F36" s="131"/>
      <c r="G36" s="132"/>
      <c r="H36" s="97" t="str">
        <f t="shared" si="0"/>
        <v>!</v>
      </c>
      <c r="I36" s="98">
        <f>COUNTA(C36:G36)</f>
        <v>0</v>
      </c>
      <c r="J36" s="127">
        <v>2</v>
      </c>
      <c r="K36" s="128">
        <f>J36/SUM(J25:J41)</f>
        <v>0.15384615384615385</v>
      </c>
      <c r="L36" s="305"/>
      <c r="M36" s="318"/>
      <c r="N36" s="27"/>
      <c r="O36" s="106">
        <f>IF(G36&lt;&gt;"",1,IF(F36&lt;&gt;"",2/3,IF(E36&lt;&gt;"",1/3,0)))*J36</f>
        <v>0</v>
      </c>
      <c r="P36" s="107">
        <f>O36*$L$25*20/(L7+L15+L25)</f>
        <v>0</v>
      </c>
      <c r="Q36" s="129">
        <f>IF(C36&lt;&gt;"",0,K36)</f>
        <v>0.15384615384615385</v>
      </c>
      <c r="R36" s="107">
        <f>IF(C36&lt;&gt;"","",P36)</f>
        <v>0</v>
      </c>
      <c r="S36" s="323"/>
      <c r="T36" s="320"/>
      <c r="U36" s="274"/>
    </row>
    <row r="37" spans="1:21" ht="28.5" x14ac:dyDescent="0.25">
      <c r="A37" s="255" t="s">
        <v>106</v>
      </c>
      <c r="B37" s="15" t="s">
        <v>107</v>
      </c>
      <c r="C37" s="290"/>
      <c r="D37" s="290"/>
      <c r="E37" s="290"/>
      <c r="F37" s="288"/>
      <c r="G37" s="291"/>
      <c r="H37" s="200" t="str">
        <f t="shared" si="0"/>
        <v>!</v>
      </c>
      <c r="I37" s="144">
        <f>COUNTA(C37:G39)</f>
        <v>0</v>
      </c>
      <c r="J37" s="246">
        <v>2</v>
      </c>
      <c r="K37" s="287">
        <f>J37/SUM(J25:J41)</f>
        <v>0.15384615384615385</v>
      </c>
      <c r="L37" s="305"/>
      <c r="M37" s="318"/>
      <c r="N37" s="27"/>
      <c r="O37" s="207">
        <f>IF(G37&lt;&gt;"",1,IF(F37&lt;&gt;"",2/3,IF(E37&lt;&gt;"",1/3,0)))*J37</f>
        <v>0</v>
      </c>
      <c r="P37" s="205">
        <f>O37*$L$25*20/(L7+L15+L25)</f>
        <v>0</v>
      </c>
      <c r="Q37" s="276">
        <f>IF(C37&lt;&gt;"",0,K37)</f>
        <v>0.15384615384615385</v>
      </c>
      <c r="R37" s="205">
        <f>IF(C37&lt;&gt;"","",P37)</f>
        <v>0</v>
      </c>
      <c r="S37" s="323"/>
      <c r="T37" s="320"/>
      <c r="U37" s="274"/>
    </row>
    <row r="38" spans="1:21" x14ac:dyDescent="0.25">
      <c r="A38" s="264"/>
      <c r="B38" s="11" t="s">
        <v>108</v>
      </c>
      <c r="C38" s="293"/>
      <c r="D38" s="293"/>
      <c r="E38" s="293"/>
      <c r="F38" s="293"/>
      <c r="G38" s="294"/>
      <c r="H38" s="200"/>
      <c r="I38" s="144"/>
      <c r="J38" s="246"/>
      <c r="K38" s="287"/>
      <c r="L38" s="305"/>
      <c r="M38" s="318"/>
      <c r="N38" s="27"/>
      <c r="O38" s="311"/>
      <c r="P38" s="279"/>
      <c r="Q38" s="277"/>
      <c r="R38" s="279"/>
      <c r="S38" s="323"/>
      <c r="T38" s="320"/>
      <c r="U38" s="274"/>
    </row>
    <row r="39" spans="1:21" ht="15.75" thickBot="1" x14ac:dyDescent="0.3">
      <c r="A39" s="265"/>
      <c r="B39" s="12" t="s">
        <v>109</v>
      </c>
      <c r="C39" s="289"/>
      <c r="D39" s="289"/>
      <c r="E39" s="289"/>
      <c r="F39" s="289"/>
      <c r="G39" s="292"/>
      <c r="H39" s="200"/>
      <c r="I39" s="144"/>
      <c r="J39" s="246"/>
      <c r="K39" s="287"/>
      <c r="L39" s="305"/>
      <c r="M39" s="318"/>
      <c r="N39" s="27"/>
      <c r="O39" s="311"/>
      <c r="P39" s="279"/>
      <c r="Q39" s="277"/>
      <c r="R39" s="279"/>
      <c r="S39" s="323"/>
      <c r="T39" s="320"/>
      <c r="U39" s="274"/>
    </row>
    <row r="40" spans="1:21" x14ac:dyDescent="0.25">
      <c r="A40" s="255" t="s">
        <v>110</v>
      </c>
      <c r="B40" s="16" t="s">
        <v>111</v>
      </c>
      <c r="C40" s="290"/>
      <c r="D40" s="288"/>
      <c r="E40" s="290"/>
      <c r="F40" s="288"/>
      <c r="G40" s="291"/>
      <c r="H40" s="200" t="str">
        <f t="shared" si="0"/>
        <v>!</v>
      </c>
      <c r="I40" s="144">
        <f>COUNTA(C40:G41)</f>
        <v>0</v>
      </c>
      <c r="J40" s="246">
        <v>1</v>
      </c>
      <c r="K40" s="287">
        <f>J40/SUM(J25:J41)</f>
        <v>7.6923076923076927E-2</v>
      </c>
      <c r="L40" s="305"/>
      <c r="M40" s="318"/>
      <c r="N40" s="27"/>
      <c r="O40" s="207">
        <f>IF(G40&lt;&gt;"",1,IF(F40&lt;&gt;"",2/3,IF(E40&lt;&gt;"",1/3,0)))*J40</f>
        <v>0</v>
      </c>
      <c r="P40" s="205">
        <f>O40*$L$25*20/(L7+L15+L25)</f>
        <v>0</v>
      </c>
      <c r="Q40" s="276">
        <f>IF(C40&lt;&gt;"",0,K40)</f>
        <v>7.6923076923076927E-2</v>
      </c>
      <c r="R40" s="205">
        <f>IF(C40&lt;&gt;"","",P40)</f>
        <v>0</v>
      </c>
      <c r="S40" s="323"/>
      <c r="T40" s="320"/>
      <c r="U40" s="274"/>
    </row>
    <row r="41" spans="1:21" ht="15.75" thickBot="1" x14ac:dyDescent="0.3">
      <c r="A41" s="256"/>
      <c r="B41" s="12" t="s">
        <v>112</v>
      </c>
      <c r="C41" s="289"/>
      <c r="D41" s="289"/>
      <c r="E41" s="289"/>
      <c r="F41" s="289"/>
      <c r="G41" s="292"/>
      <c r="H41" s="200"/>
      <c r="I41" s="144"/>
      <c r="J41" s="286"/>
      <c r="K41" s="308"/>
      <c r="L41" s="306"/>
      <c r="M41" s="319"/>
      <c r="N41" s="27"/>
      <c r="O41" s="322"/>
      <c r="P41" s="285"/>
      <c r="Q41" s="295"/>
      <c r="R41" s="285"/>
      <c r="S41" s="324"/>
      <c r="T41" s="321"/>
      <c r="U41" s="275"/>
    </row>
    <row r="42" spans="1:21" ht="14.25" x14ac:dyDescent="0.45">
      <c r="I42" s="111">
        <f>SUM(I7:I41)</f>
        <v>0</v>
      </c>
    </row>
    <row r="43" spans="1:21" x14ac:dyDescent="0.25">
      <c r="A43" s="34"/>
      <c r="B43" s="35" t="s">
        <v>138</v>
      </c>
      <c r="D43" s="171">
        <f>SUM(Q7:Q13)</f>
        <v>1</v>
      </c>
      <c r="E43" s="171"/>
      <c r="F43" s="171"/>
      <c r="G43" s="171"/>
    </row>
    <row r="44" spans="1:21" x14ac:dyDescent="0.25">
      <c r="A44" s="34"/>
      <c r="B44" s="35" t="s">
        <v>140</v>
      </c>
      <c r="D44" s="171">
        <f>SUM(Q15:Q23)</f>
        <v>1</v>
      </c>
      <c r="E44" s="171"/>
      <c r="F44" s="171"/>
      <c r="G44" s="171"/>
    </row>
    <row r="45" spans="1:21" x14ac:dyDescent="0.25">
      <c r="A45" s="34"/>
      <c r="B45" s="35" t="s">
        <v>139</v>
      </c>
      <c r="D45" s="171">
        <f>SUM(Q25:Q41)</f>
        <v>1</v>
      </c>
      <c r="E45" s="171"/>
      <c r="F45" s="171"/>
      <c r="G45" s="171"/>
    </row>
    <row r="46" spans="1:21" ht="16.5" thickBot="1" x14ac:dyDescent="0.3">
      <c r="A46" s="34"/>
      <c r="B46" s="36" t="s">
        <v>142</v>
      </c>
      <c r="D46" s="172" t="str">
        <f>IF(OR(D43&lt;0.6,D44&lt;0.5,D45&lt;0.7),"Tx &lt; valeur",IF(I42&lt;&gt;13,"Erreur",IF(MAX(I7:I41)&gt;1,"Erreur",(S7+S15+S25))))</f>
        <v>Erreur</v>
      </c>
      <c r="E46" s="172"/>
      <c r="F46" s="173" t="s">
        <v>130</v>
      </c>
      <c r="G46" s="173"/>
    </row>
    <row r="47" spans="1:21" ht="16.5" thickBot="1" x14ac:dyDescent="0.3">
      <c r="A47" s="34"/>
      <c r="B47" s="38" t="s">
        <v>131</v>
      </c>
      <c r="D47" s="167"/>
      <c r="E47" s="167"/>
      <c r="F47" s="168" t="s">
        <v>132</v>
      </c>
      <c r="G47" s="168"/>
    </row>
    <row r="48" spans="1:21" x14ac:dyDescent="0.25">
      <c r="A48" s="169" t="s">
        <v>133</v>
      </c>
      <c r="B48" s="170"/>
      <c r="C48" s="77"/>
      <c r="D48" s="77"/>
      <c r="E48" s="77"/>
      <c r="F48" s="77"/>
      <c r="G48" s="77"/>
    </row>
    <row r="49" spans="1:7" ht="14.65" thickBot="1" x14ac:dyDescent="0.5">
      <c r="A49" s="39"/>
      <c r="B49" s="39"/>
      <c r="C49" s="46" t="str">
        <f>(IF(O43&gt;31,"ATTENTION. Erreur de saisie : cocher une seule colonne par ligne ! Voir repères ◄ à droite de la grille.",""))</f>
        <v/>
      </c>
      <c r="D49" s="46"/>
      <c r="E49" s="46"/>
      <c r="F49" s="46"/>
      <c r="G49" s="46"/>
    </row>
    <row r="50" spans="1:7" x14ac:dyDescent="0.25">
      <c r="A50" s="163" t="s">
        <v>134</v>
      </c>
      <c r="B50" s="164"/>
      <c r="C50" s="165"/>
      <c r="D50" s="165"/>
      <c r="E50" s="165"/>
      <c r="F50" s="165"/>
      <c r="G50" s="166"/>
    </row>
    <row r="51" spans="1:7" ht="48" customHeight="1" thickBot="1" x14ac:dyDescent="0.5">
      <c r="A51" s="160"/>
      <c r="B51" s="161"/>
      <c r="C51" s="161"/>
      <c r="D51" s="161"/>
      <c r="E51" s="161"/>
      <c r="F51" s="161"/>
      <c r="G51" s="162"/>
    </row>
    <row r="52" spans="1:7" ht="14.65" thickBot="1" x14ac:dyDescent="0.5">
      <c r="A52" s="40"/>
      <c r="B52" s="41"/>
      <c r="C52" s="41"/>
      <c r="D52" s="42"/>
      <c r="E52" s="43"/>
      <c r="F52" s="43"/>
      <c r="G52" s="43"/>
    </row>
    <row r="53" spans="1:7" x14ac:dyDescent="0.25">
      <c r="A53" s="158" t="s">
        <v>135</v>
      </c>
      <c r="B53" s="159"/>
      <c r="C53" s="145" t="s">
        <v>136</v>
      </c>
      <c r="D53" s="146"/>
      <c r="E53" s="146"/>
      <c r="F53" s="146"/>
      <c r="G53" s="147"/>
    </row>
    <row r="54" spans="1:7" ht="39.4" customHeight="1" x14ac:dyDescent="0.45">
      <c r="A54" s="154"/>
      <c r="B54" s="155"/>
      <c r="C54" s="148"/>
      <c r="D54" s="149"/>
      <c r="E54" s="149"/>
      <c r="F54" s="149"/>
      <c r="G54" s="150"/>
    </row>
    <row r="55" spans="1:7" ht="39.4" customHeight="1" x14ac:dyDescent="0.25">
      <c r="A55" s="154"/>
      <c r="B55" s="155"/>
      <c r="C55" s="148"/>
      <c r="D55" s="149"/>
      <c r="E55" s="149"/>
      <c r="F55" s="149"/>
      <c r="G55" s="150"/>
    </row>
    <row r="56" spans="1:7" ht="39.4" customHeight="1" thickBot="1" x14ac:dyDescent="0.3">
      <c r="A56" s="156"/>
      <c r="B56" s="157"/>
      <c r="C56" s="151"/>
      <c r="D56" s="152"/>
      <c r="E56" s="152"/>
      <c r="F56" s="152"/>
      <c r="G56" s="153"/>
    </row>
    <row r="57" spans="1:7" x14ac:dyDescent="0.25">
      <c r="E57" s="115"/>
      <c r="F57" s="115"/>
      <c r="G57" s="115"/>
    </row>
  </sheetData>
  <mergeCells count="197">
    <mergeCell ref="O15:O16"/>
    <mergeCell ref="P15:P16"/>
    <mergeCell ref="O17:O19"/>
    <mergeCell ref="P17:P19"/>
    <mergeCell ref="O7:O9"/>
    <mergeCell ref="P7:P9"/>
    <mergeCell ref="O10:O12"/>
    <mergeCell ref="P10:P12"/>
    <mergeCell ref="T25:T41"/>
    <mergeCell ref="O37:O39"/>
    <mergeCell ref="P37:P39"/>
    <mergeCell ref="P22:P23"/>
    <mergeCell ref="O20:O21"/>
    <mergeCell ref="O22:O23"/>
    <mergeCell ref="S15:S23"/>
    <mergeCell ref="T15:T23"/>
    <mergeCell ref="P20:P21"/>
    <mergeCell ref="O40:O41"/>
    <mergeCell ref="P40:P41"/>
    <mergeCell ref="S25:S41"/>
    <mergeCell ref="O25:O27"/>
    <mergeCell ref="P25:P27"/>
    <mergeCell ref="O33:O35"/>
    <mergeCell ref="P33:P35"/>
    <mergeCell ref="O28:O32"/>
    <mergeCell ref="Q20:Q21"/>
    <mergeCell ref="R20:R21"/>
    <mergeCell ref="Q22:Q23"/>
    <mergeCell ref="A33:A35"/>
    <mergeCell ref="A37:A39"/>
    <mergeCell ref="A40:A41"/>
    <mergeCell ref="M3:M6"/>
    <mergeCell ref="K3:K6"/>
    <mergeCell ref="A6:B6"/>
    <mergeCell ref="A7:A9"/>
    <mergeCell ref="A10:A12"/>
    <mergeCell ref="A14:B14"/>
    <mergeCell ref="A15:A16"/>
    <mergeCell ref="A17:A19"/>
    <mergeCell ref="A20:A21"/>
    <mergeCell ref="A22:A23"/>
    <mergeCell ref="A24:B24"/>
    <mergeCell ref="A25:A27"/>
    <mergeCell ref="J3:J6"/>
    <mergeCell ref="K40:K41"/>
    <mergeCell ref="M7:M13"/>
    <mergeCell ref="M15:M23"/>
    <mergeCell ref="M25:M41"/>
    <mergeCell ref="L3:L6"/>
    <mergeCell ref="K37:K39"/>
    <mergeCell ref="J33:J35"/>
    <mergeCell ref="J37:J39"/>
    <mergeCell ref="J15:J16"/>
    <mergeCell ref="J17:J19"/>
    <mergeCell ref="J20:J21"/>
    <mergeCell ref="J22:J23"/>
    <mergeCell ref="J28:J32"/>
    <mergeCell ref="J7:J9"/>
    <mergeCell ref="J10:J12"/>
    <mergeCell ref="L7:L13"/>
    <mergeCell ref="K7:K9"/>
    <mergeCell ref="K10:K12"/>
    <mergeCell ref="J25:J27"/>
    <mergeCell ref="L25:L41"/>
    <mergeCell ref="K15:K16"/>
    <mergeCell ref="K17:K19"/>
    <mergeCell ref="K20:K21"/>
    <mergeCell ref="K22:K23"/>
    <mergeCell ref="K25:K27"/>
    <mergeCell ref="L15:L23"/>
    <mergeCell ref="C1:G1"/>
    <mergeCell ref="C2:D2"/>
    <mergeCell ref="E2:G2"/>
    <mergeCell ref="C3:D3"/>
    <mergeCell ref="E3:G3"/>
    <mergeCell ref="D33:D35"/>
    <mergeCell ref="E33:E35"/>
    <mergeCell ref="F33:F35"/>
    <mergeCell ref="G33:G35"/>
    <mergeCell ref="D17:D19"/>
    <mergeCell ref="E17:E19"/>
    <mergeCell ref="F17:F19"/>
    <mergeCell ref="C22:C23"/>
    <mergeCell ref="C25:C27"/>
    <mergeCell ref="C28:C32"/>
    <mergeCell ref="C33:C35"/>
    <mergeCell ref="G7:G9"/>
    <mergeCell ref="G10:G12"/>
    <mergeCell ref="G15:G16"/>
    <mergeCell ref="C37:C39"/>
    <mergeCell ref="C7:C9"/>
    <mergeCell ref="C10:C12"/>
    <mergeCell ref="C15:C16"/>
    <mergeCell ref="C17:C19"/>
    <mergeCell ref="C20:C21"/>
    <mergeCell ref="D7:D9"/>
    <mergeCell ref="E7:E9"/>
    <mergeCell ref="F7:F9"/>
    <mergeCell ref="D10:D12"/>
    <mergeCell ref="E10:E12"/>
    <mergeCell ref="F10:F12"/>
    <mergeCell ref="D15:D16"/>
    <mergeCell ref="E15:E16"/>
    <mergeCell ref="F15:F16"/>
    <mergeCell ref="H7:H9"/>
    <mergeCell ref="H10:H12"/>
    <mergeCell ref="H15:H16"/>
    <mergeCell ref="H17:H19"/>
    <mergeCell ref="H20:H21"/>
    <mergeCell ref="D37:D39"/>
    <mergeCell ref="E37:E39"/>
    <mergeCell ref="F37:F39"/>
    <mergeCell ref="G37:G39"/>
    <mergeCell ref="D22:D23"/>
    <mergeCell ref="E22:E23"/>
    <mergeCell ref="F22:F23"/>
    <mergeCell ref="G22:G23"/>
    <mergeCell ref="D25:D27"/>
    <mergeCell ref="E25:E27"/>
    <mergeCell ref="F25:F27"/>
    <mergeCell ref="G25:G27"/>
    <mergeCell ref="G17:G19"/>
    <mergeCell ref="D20:D21"/>
    <mergeCell ref="E20:E21"/>
    <mergeCell ref="F20:F21"/>
    <mergeCell ref="G20:G21"/>
    <mergeCell ref="D28:D32"/>
    <mergeCell ref="E28:E32"/>
    <mergeCell ref="A51:G51"/>
    <mergeCell ref="D43:G43"/>
    <mergeCell ref="D44:G44"/>
    <mergeCell ref="D45:G45"/>
    <mergeCell ref="D46:E46"/>
    <mergeCell ref="F46:G46"/>
    <mergeCell ref="Q40:Q41"/>
    <mergeCell ref="R40:R41"/>
    <mergeCell ref="H40:H41"/>
    <mergeCell ref="C40:C41"/>
    <mergeCell ref="H22:H23"/>
    <mergeCell ref="H25:H27"/>
    <mergeCell ref="H28:H32"/>
    <mergeCell ref="H33:H35"/>
    <mergeCell ref="H37:H39"/>
    <mergeCell ref="J40:J41"/>
    <mergeCell ref="K33:K35"/>
    <mergeCell ref="K28:K32"/>
    <mergeCell ref="D40:D41"/>
    <mergeCell ref="E40:E41"/>
    <mergeCell ref="F40:F41"/>
    <mergeCell ref="G40:G41"/>
    <mergeCell ref="F28:F32"/>
    <mergeCell ref="G28:G32"/>
    <mergeCell ref="U7:U41"/>
    <mergeCell ref="Q28:Q32"/>
    <mergeCell ref="P28:P32"/>
    <mergeCell ref="R28:R32"/>
    <mergeCell ref="Q33:Q35"/>
    <mergeCell ref="R33:R35"/>
    <mergeCell ref="Q37:Q39"/>
    <mergeCell ref="R37:R39"/>
    <mergeCell ref="Q7:Q9"/>
    <mergeCell ref="R7:R9"/>
    <mergeCell ref="Q10:Q12"/>
    <mergeCell ref="R10:R12"/>
    <mergeCell ref="Q15:Q16"/>
    <mergeCell ref="R15:R16"/>
    <mergeCell ref="Q17:Q19"/>
    <mergeCell ref="R17:R19"/>
    <mergeCell ref="S7:S13"/>
    <mergeCell ref="T7:T13"/>
    <mergeCell ref="R22:R23"/>
    <mergeCell ref="Q25:Q27"/>
    <mergeCell ref="R25:R27"/>
    <mergeCell ref="A56:B56"/>
    <mergeCell ref="C56:G56"/>
    <mergeCell ref="I7:I9"/>
    <mergeCell ref="I10:I12"/>
    <mergeCell ref="I15:I16"/>
    <mergeCell ref="I17:I19"/>
    <mergeCell ref="I20:I21"/>
    <mergeCell ref="I22:I23"/>
    <mergeCell ref="I25:I27"/>
    <mergeCell ref="I28:I32"/>
    <mergeCell ref="I33:I35"/>
    <mergeCell ref="I37:I39"/>
    <mergeCell ref="I40:I41"/>
    <mergeCell ref="A28:A32"/>
    <mergeCell ref="A53:B53"/>
    <mergeCell ref="C53:G53"/>
    <mergeCell ref="A54:B54"/>
    <mergeCell ref="C54:G54"/>
    <mergeCell ref="A55:B55"/>
    <mergeCell ref="C55:G55"/>
    <mergeCell ref="D47:E47"/>
    <mergeCell ref="F47:G47"/>
    <mergeCell ref="A48:B48"/>
    <mergeCell ref="A50:G50"/>
  </mergeCells>
  <pageMargins left="0.7" right="0.7" top="0.75" bottom="0.75" header="0.3" footer="0.3"/>
  <pageSetup paperSize="9" scale="47" orientation="landscape" horizont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2"/>
  <sheetViews>
    <sheetView zoomScale="85" zoomScaleNormal="85" workbookViewId="0">
      <selection activeCell="B4" sqref="B4"/>
    </sheetView>
  </sheetViews>
  <sheetFormatPr baseColWidth="10" defaultColWidth="10.7109375" defaultRowHeight="15" x14ac:dyDescent="0.25"/>
  <cols>
    <col min="1" max="1" width="39.28515625" style="90" customWidth="1"/>
    <col min="2" max="2" width="111.28515625" style="90" customWidth="1"/>
    <col min="3" max="9" width="6.85546875" style="116" customWidth="1"/>
    <col min="10" max="11" width="12.42578125" style="90" customWidth="1"/>
    <col min="12" max="12" width="12.85546875" style="90" customWidth="1"/>
    <col min="13" max="13" width="13.7109375" style="90" customWidth="1"/>
    <col min="14" max="16384" width="10.7109375" style="90"/>
  </cols>
  <sheetData>
    <row r="1" spans="1:19" ht="19.5" x14ac:dyDescent="0.25">
      <c r="A1" s="1" t="s">
        <v>0</v>
      </c>
      <c r="B1" s="2" t="s">
        <v>1</v>
      </c>
      <c r="C1" s="189" t="s">
        <v>127</v>
      </c>
      <c r="D1" s="190"/>
      <c r="E1" s="190"/>
      <c r="F1" s="190"/>
      <c r="G1" s="191"/>
      <c r="H1" s="29"/>
      <c r="I1" s="29"/>
    </row>
    <row r="2" spans="1:19" ht="14.65" thickBot="1" x14ac:dyDescent="0.5">
      <c r="A2" s="3" t="s">
        <v>2</v>
      </c>
      <c r="B2" s="4"/>
      <c r="C2" s="192" t="s">
        <v>128</v>
      </c>
      <c r="D2" s="193"/>
      <c r="E2" s="196"/>
      <c r="F2" s="196"/>
      <c r="G2" s="197"/>
      <c r="H2" s="93"/>
      <c r="I2" s="93"/>
    </row>
    <row r="3" spans="1:19" ht="14.25" customHeight="1" thickBot="1" x14ac:dyDescent="0.3">
      <c r="A3" s="3" t="s">
        <v>3</v>
      </c>
      <c r="B3" s="4"/>
      <c r="C3" s="194" t="s">
        <v>129</v>
      </c>
      <c r="D3" s="195"/>
      <c r="E3" s="198"/>
      <c r="F3" s="198"/>
      <c r="G3" s="199"/>
      <c r="H3" s="93"/>
      <c r="I3" s="93"/>
      <c r="J3" s="240" t="s">
        <v>115</v>
      </c>
      <c r="K3" s="243" t="s">
        <v>116</v>
      </c>
      <c r="L3" s="231" t="s">
        <v>114</v>
      </c>
      <c r="M3" s="217" t="s">
        <v>113</v>
      </c>
    </row>
    <row r="4" spans="1:19" ht="14.65" customHeight="1" thickBot="1" x14ac:dyDescent="0.3">
      <c r="A4" s="3" t="s">
        <v>4</v>
      </c>
      <c r="B4" s="5"/>
      <c r="C4" s="94"/>
      <c r="D4" s="94"/>
      <c r="E4" s="94"/>
      <c r="F4" s="94"/>
      <c r="G4" s="94"/>
      <c r="H4" s="95"/>
      <c r="I4" s="95"/>
      <c r="J4" s="241"/>
      <c r="K4" s="244"/>
      <c r="L4" s="232"/>
      <c r="M4" s="218"/>
    </row>
    <row r="5" spans="1:19" ht="14.65" customHeight="1" thickBot="1" x14ac:dyDescent="0.3">
      <c r="A5" s="6" t="s">
        <v>5</v>
      </c>
      <c r="B5" s="56" t="s">
        <v>6</v>
      </c>
      <c r="C5" s="28"/>
      <c r="D5" s="28"/>
      <c r="E5" s="28"/>
      <c r="F5" s="28"/>
      <c r="G5" s="28"/>
      <c r="H5" s="30"/>
      <c r="I5" s="30"/>
      <c r="J5" s="241"/>
      <c r="K5" s="244"/>
      <c r="L5" s="232"/>
      <c r="M5" s="218"/>
    </row>
    <row r="6" spans="1:19" ht="30.75" thickBot="1" x14ac:dyDescent="0.3">
      <c r="A6" s="257" t="s">
        <v>7</v>
      </c>
      <c r="B6" s="266"/>
      <c r="C6" s="81"/>
      <c r="D6" s="52">
        <v>0</v>
      </c>
      <c r="E6" s="53">
        <v>1</v>
      </c>
      <c r="F6" s="53">
        <v>2</v>
      </c>
      <c r="G6" s="54">
        <v>3</v>
      </c>
      <c r="H6" s="90"/>
      <c r="I6" s="49"/>
      <c r="J6" s="242"/>
      <c r="K6" s="245"/>
      <c r="L6" s="233"/>
      <c r="M6" s="219"/>
      <c r="O6" s="52" t="s">
        <v>118</v>
      </c>
      <c r="P6" s="53" t="s">
        <v>121</v>
      </c>
      <c r="Q6" s="84" t="s">
        <v>119</v>
      </c>
      <c r="R6" s="52" t="s">
        <v>122</v>
      </c>
      <c r="S6" s="54" t="s">
        <v>120</v>
      </c>
    </row>
    <row r="7" spans="1:19" x14ac:dyDescent="0.25">
      <c r="A7" s="259" t="s">
        <v>8</v>
      </c>
      <c r="B7" s="7" t="s">
        <v>9</v>
      </c>
      <c r="C7" s="357"/>
      <c r="D7" s="334"/>
      <c r="E7" s="336"/>
      <c r="F7" s="336"/>
      <c r="G7" s="338"/>
      <c r="H7" s="200" t="str">
        <f>IF(COUNTA(C7:G7)&gt;1,"◄",(IF(COUNTA(C7:G7)=0,"!","")))</f>
        <v>!</v>
      </c>
      <c r="I7" s="144">
        <f>COUNTA(D7:G9)</f>
        <v>0</v>
      </c>
      <c r="J7" s="351">
        <v>1</v>
      </c>
      <c r="K7" s="237">
        <f>J7/SUM($J$7:$J$19)</f>
        <v>0.1</v>
      </c>
      <c r="L7" s="228">
        <v>3</v>
      </c>
      <c r="M7" s="220">
        <f>L7/SUM($L$7:$L$29)</f>
        <v>0.6</v>
      </c>
      <c r="O7" s="206">
        <f>IF(G7&lt;&gt;"",1,IF(F7&lt;&gt;"",2/3,IF(E7&lt;&gt;"",1/3,0)))*J7</f>
        <v>0</v>
      </c>
      <c r="P7" s="202">
        <f>O7*$L$7*20/(L7+L21)</f>
        <v>0</v>
      </c>
      <c r="Q7" s="183">
        <f>SUM(P7:P19)/SUM(J7:J19)</f>
        <v>0</v>
      </c>
      <c r="R7" s="362" t="str">
        <f>ROUND(SUM(P7:P19)/SUM(J7:J19),2) &amp; " / " &amp; ROUND(20*M7,2)</f>
        <v>0 / 12</v>
      </c>
      <c r="S7" s="325" t="str">
        <f>ROUND((Q7+Q21),1) &amp; " / 20"</f>
        <v>0 / 20</v>
      </c>
    </row>
    <row r="8" spans="1:19" x14ac:dyDescent="0.25">
      <c r="A8" s="260"/>
      <c r="B8" s="8" t="s">
        <v>10</v>
      </c>
      <c r="C8" s="357"/>
      <c r="D8" s="335"/>
      <c r="E8" s="337"/>
      <c r="F8" s="337"/>
      <c r="G8" s="339"/>
      <c r="H8" s="201"/>
      <c r="I8" s="144"/>
      <c r="J8" s="352"/>
      <c r="K8" s="236"/>
      <c r="L8" s="234"/>
      <c r="M8" s="238"/>
      <c r="O8" s="207"/>
      <c r="P8" s="203"/>
      <c r="Q8" s="184"/>
      <c r="R8" s="363"/>
      <c r="S8" s="326"/>
    </row>
    <row r="9" spans="1:19" ht="15.75" thickBot="1" x14ac:dyDescent="0.3">
      <c r="A9" s="261"/>
      <c r="B9" s="9" t="s">
        <v>11</v>
      </c>
      <c r="C9" s="357"/>
      <c r="D9" s="335"/>
      <c r="E9" s="337"/>
      <c r="F9" s="337"/>
      <c r="G9" s="339"/>
      <c r="H9" s="201"/>
      <c r="I9" s="144"/>
      <c r="J9" s="352"/>
      <c r="K9" s="236"/>
      <c r="L9" s="234"/>
      <c r="M9" s="238"/>
      <c r="O9" s="207"/>
      <c r="P9" s="203"/>
      <c r="Q9" s="184"/>
      <c r="R9" s="363"/>
      <c r="S9" s="326"/>
    </row>
    <row r="10" spans="1:19" x14ac:dyDescent="0.25">
      <c r="A10" s="259" t="s">
        <v>12</v>
      </c>
      <c r="B10" s="10" t="s">
        <v>13</v>
      </c>
      <c r="C10" s="357"/>
      <c r="D10" s="335"/>
      <c r="E10" s="337"/>
      <c r="F10" s="337"/>
      <c r="G10" s="339"/>
      <c r="H10" s="200" t="str">
        <f>IF(COUNTA(C10:G10)&gt;1,"◄",(IF(COUNTA(C10:G10)=0,"!","")))</f>
        <v>!</v>
      </c>
      <c r="I10" s="144">
        <f>COUNTA(D10:G12)</f>
        <v>0</v>
      </c>
      <c r="J10" s="352">
        <v>2</v>
      </c>
      <c r="K10" s="236">
        <f>J10/SUM($J$7:$J$19)</f>
        <v>0.2</v>
      </c>
      <c r="L10" s="234"/>
      <c r="M10" s="238"/>
      <c r="O10" s="207">
        <f t="shared" ref="O10" si="0">IF(G10&lt;&gt;"",1,IF(F10&lt;&gt;"",2/3,IF(E10&lt;&gt;"",1/3,0)))*J10</f>
        <v>0</v>
      </c>
      <c r="P10" s="203">
        <f>O10*$L$7*20/(L7+L21)</f>
        <v>0</v>
      </c>
      <c r="Q10" s="184"/>
      <c r="R10" s="363"/>
      <c r="S10" s="326"/>
    </row>
    <row r="11" spans="1:19" x14ac:dyDescent="0.25">
      <c r="A11" s="344"/>
      <c r="B11" s="11" t="s">
        <v>14</v>
      </c>
      <c r="C11" s="357"/>
      <c r="D11" s="335"/>
      <c r="E11" s="337"/>
      <c r="F11" s="337"/>
      <c r="G11" s="339"/>
      <c r="H11" s="201"/>
      <c r="I11" s="144"/>
      <c r="J11" s="352"/>
      <c r="K11" s="236"/>
      <c r="L11" s="234"/>
      <c r="M11" s="238"/>
      <c r="O11" s="207"/>
      <c r="P11" s="203"/>
      <c r="Q11" s="184"/>
      <c r="R11" s="363"/>
      <c r="S11" s="326"/>
    </row>
    <row r="12" spans="1:19" ht="15.75" thickBot="1" x14ac:dyDescent="0.3">
      <c r="A12" s="345"/>
      <c r="B12" s="12" t="s">
        <v>15</v>
      </c>
      <c r="C12" s="357"/>
      <c r="D12" s="335"/>
      <c r="E12" s="337"/>
      <c r="F12" s="337"/>
      <c r="G12" s="339"/>
      <c r="H12" s="201"/>
      <c r="I12" s="144"/>
      <c r="J12" s="352"/>
      <c r="K12" s="236"/>
      <c r="L12" s="234"/>
      <c r="M12" s="238"/>
      <c r="O12" s="207"/>
      <c r="P12" s="203"/>
      <c r="Q12" s="184"/>
      <c r="R12" s="363"/>
      <c r="S12" s="326"/>
    </row>
    <row r="13" spans="1:19" x14ac:dyDescent="0.25">
      <c r="A13" s="267" t="s">
        <v>16</v>
      </c>
      <c r="B13" s="7" t="s">
        <v>17</v>
      </c>
      <c r="C13" s="357"/>
      <c r="D13" s="335"/>
      <c r="E13" s="337"/>
      <c r="F13" s="337"/>
      <c r="G13" s="339"/>
      <c r="H13" s="200" t="str">
        <f t="shared" ref="H13:H28" si="1">IF(COUNTA(C13:G13)&gt;1,"◄",(IF(COUNTA(C13:G13)=0,"!","")))</f>
        <v>!</v>
      </c>
      <c r="I13" s="144">
        <f>COUNTA(D13:G15)</f>
        <v>0</v>
      </c>
      <c r="J13" s="352">
        <v>3</v>
      </c>
      <c r="K13" s="236">
        <f>J13/SUM($J$7:$J$19)</f>
        <v>0.3</v>
      </c>
      <c r="L13" s="234"/>
      <c r="M13" s="238"/>
      <c r="O13" s="207">
        <f t="shared" ref="O13" si="2">IF(G13&lt;&gt;"",1,IF(F13&lt;&gt;"",2/3,IF(E13&lt;&gt;"",1/3,0)))*J13</f>
        <v>0</v>
      </c>
      <c r="P13" s="203">
        <f>O13*$L$7*20/(L7+L21)</f>
        <v>0</v>
      </c>
      <c r="Q13" s="184"/>
      <c r="R13" s="363"/>
      <c r="S13" s="326"/>
    </row>
    <row r="14" spans="1:19" x14ac:dyDescent="0.25">
      <c r="A14" s="263"/>
      <c r="B14" s="8" t="s">
        <v>18</v>
      </c>
      <c r="C14" s="357"/>
      <c r="D14" s="335"/>
      <c r="E14" s="337"/>
      <c r="F14" s="337"/>
      <c r="G14" s="339"/>
      <c r="H14" s="201"/>
      <c r="I14" s="144"/>
      <c r="J14" s="352"/>
      <c r="K14" s="236"/>
      <c r="L14" s="234"/>
      <c r="M14" s="238"/>
      <c r="O14" s="207"/>
      <c r="P14" s="203"/>
      <c r="Q14" s="184"/>
      <c r="R14" s="363"/>
      <c r="S14" s="326"/>
    </row>
    <row r="15" spans="1:19" ht="15.75" thickBot="1" x14ac:dyDescent="0.3">
      <c r="A15" s="346"/>
      <c r="B15" s="57" t="s">
        <v>19</v>
      </c>
      <c r="C15" s="357"/>
      <c r="D15" s="335"/>
      <c r="E15" s="337"/>
      <c r="F15" s="337"/>
      <c r="G15" s="339"/>
      <c r="H15" s="201"/>
      <c r="I15" s="144"/>
      <c r="J15" s="352"/>
      <c r="K15" s="236"/>
      <c r="L15" s="234"/>
      <c r="M15" s="238"/>
      <c r="O15" s="207"/>
      <c r="P15" s="203"/>
      <c r="Q15" s="184"/>
      <c r="R15" s="363"/>
      <c r="S15" s="326"/>
    </row>
    <row r="16" spans="1:19" x14ac:dyDescent="0.25">
      <c r="A16" s="267" t="s">
        <v>20</v>
      </c>
      <c r="B16" s="10" t="s">
        <v>21</v>
      </c>
      <c r="C16" s="357"/>
      <c r="D16" s="335"/>
      <c r="E16" s="337"/>
      <c r="F16" s="337"/>
      <c r="G16" s="339"/>
      <c r="H16" s="200" t="str">
        <f t="shared" si="1"/>
        <v>!</v>
      </c>
      <c r="I16" s="144">
        <f>COUNTA(D16:G18)</f>
        <v>0</v>
      </c>
      <c r="J16" s="352">
        <v>3</v>
      </c>
      <c r="K16" s="236">
        <f>J16/SUM($J$7:$J$19)</f>
        <v>0.3</v>
      </c>
      <c r="L16" s="234"/>
      <c r="M16" s="238"/>
      <c r="O16" s="207">
        <f>IF(G16&lt;&gt;"",1,IF(F16&lt;&gt;"",2/3,IF(E16&lt;&gt;"",1/3,0)))*J16</f>
        <v>0</v>
      </c>
      <c r="P16" s="203">
        <f>O16*$L$7*20/(L7+L21)</f>
        <v>0</v>
      </c>
      <c r="Q16" s="184"/>
      <c r="R16" s="363"/>
      <c r="S16" s="326"/>
    </row>
    <row r="17" spans="1:19" ht="28.5" x14ac:dyDescent="0.25">
      <c r="A17" s="347"/>
      <c r="B17" s="11" t="s">
        <v>22</v>
      </c>
      <c r="C17" s="357"/>
      <c r="D17" s="335"/>
      <c r="E17" s="337"/>
      <c r="F17" s="337"/>
      <c r="G17" s="339"/>
      <c r="H17" s="201"/>
      <c r="I17" s="144"/>
      <c r="J17" s="352"/>
      <c r="K17" s="236"/>
      <c r="L17" s="234"/>
      <c r="M17" s="238"/>
      <c r="O17" s="207"/>
      <c r="P17" s="203"/>
      <c r="Q17" s="184"/>
      <c r="R17" s="363"/>
      <c r="S17" s="326"/>
    </row>
    <row r="18" spans="1:19" ht="15.75" thickBot="1" x14ac:dyDescent="0.3">
      <c r="A18" s="348"/>
      <c r="B18" s="12" t="s">
        <v>23</v>
      </c>
      <c r="C18" s="357"/>
      <c r="D18" s="335"/>
      <c r="E18" s="337"/>
      <c r="F18" s="337"/>
      <c r="G18" s="339"/>
      <c r="H18" s="201"/>
      <c r="I18" s="144"/>
      <c r="J18" s="352"/>
      <c r="K18" s="236"/>
      <c r="L18" s="234"/>
      <c r="M18" s="238"/>
      <c r="O18" s="207"/>
      <c r="P18" s="203"/>
      <c r="Q18" s="184"/>
      <c r="R18" s="363"/>
      <c r="S18" s="326"/>
    </row>
    <row r="19" spans="1:19" ht="29.25" thickBot="1" x14ac:dyDescent="0.3">
      <c r="A19" s="80" t="s">
        <v>24</v>
      </c>
      <c r="B19" s="13" t="s">
        <v>25</v>
      </c>
      <c r="C19" s="134"/>
      <c r="D19" s="138"/>
      <c r="E19" s="139"/>
      <c r="F19" s="139"/>
      <c r="G19" s="140"/>
      <c r="H19" s="97" t="str">
        <f t="shared" si="1"/>
        <v>!</v>
      </c>
      <c r="I19" s="98">
        <f>COUNTA(D19:G19)</f>
        <v>0</v>
      </c>
      <c r="J19" s="135">
        <v>1</v>
      </c>
      <c r="K19" s="100">
        <f>J19/SUM(J7:J19)</f>
        <v>0.1</v>
      </c>
      <c r="L19" s="235"/>
      <c r="M19" s="239"/>
      <c r="O19" s="101">
        <f>IF(G19&lt;&gt;"",1,IF(F19&lt;&gt;"",2/3,IF(E19&lt;&gt;"",1/3,0)))*J19</f>
        <v>0</v>
      </c>
      <c r="P19" s="102">
        <f>O19*$L$7*20/(L7+L21)</f>
        <v>0</v>
      </c>
      <c r="Q19" s="185"/>
      <c r="R19" s="366"/>
      <c r="S19" s="326"/>
    </row>
    <row r="20" spans="1:19" ht="27.75" customHeight="1" thickBot="1" x14ac:dyDescent="0.3">
      <c r="A20" s="349" t="s">
        <v>26</v>
      </c>
      <c r="B20" s="350"/>
      <c r="C20" s="81"/>
      <c r="D20" s="76"/>
      <c r="E20" s="76"/>
      <c r="F20" s="76"/>
      <c r="G20" s="76"/>
      <c r="H20" s="97"/>
      <c r="I20" s="59"/>
      <c r="J20" s="86"/>
      <c r="K20" s="61"/>
      <c r="L20" s="25"/>
      <c r="M20" s="62"/>
      <c r="O20" s="55"/>
      <c r="P20" s="26"/>
      <c r="Q20" s="60"/>
      <c r="R20" s="85"/>
      <c r="S20" s="326"/>
    </row>
    <row r="21" spans="1:19" ht="28.5" x14ac:dyDescent="0.25">
      <c r="A21" s="267" t="s">
        <v>27</v>
      </c>
      <c r="B21" s="7" t="s">
        <v>28</v>
      </c>
      <c r="C21" s="340"/>
      <c r="D21" s="358"/>
      <c r="E21" s="342"/>
      <c r="F21" s="342"/>
      <c r="G21" s="343"/>
      <c r="H21" s="200" t="str">
        <f t="shared" si="1"/>
        <v>!</v>
      </c>
      <c r="I21" s="144">
        <f>COUNTA(D21:G22)</f>
        <v>0</v>
      </c>
      <c r="J21" s="356">
        <v>1</v>
      </c>
      <c r="K21" s="237">
        <f>J21/SUM(J21:J29)</f>
        <v>0.16666666666666666</v>
      </c>
      <c r="L21" s="228">
        <v>2</v>
      </c>
      <c r="M21" s="220">
        <f>L21/SUM($L$7:$L$29)</f>
        <v>0.4</v>
      </c>
      <c r="O21" s="367">
        <f>IF(G21&lt;&gt;"",1,IF(F21&lt;&gt;"",2/3,IF(E21&lt;&gt;"",1/3,0)))*J21</f>
        <v>0</v>
      </c>
      <c r="P21" s="204">
        <f>O21*$L$21*20/(L7+L21)</f>
        <v>0</v>
      </c>
      <c r="Q21" s="183">
        <f>SUM(P21:P29)/SUM(J21:J29)</f>
        <v>0</v>
      </c>
      <c r="R21" s="362" t="str">
        <f>ROUND(SUM(P21:P29)/SUM(J21:J29),2) &amp; " / " &amp; ROUND(20*M21,2)</f>
        <v>0 / 8</v>
      </c>
      <c r="S21" s="326"/>
    </row>
    <row r="22" spans="1:19" x14ac:dyDescent="0.25">
      <c r="A22" s="268"/>
      <c r="B22" s="8" t="s">
        <v>30</v>
      </c>
      <c r="C22" s="341"/>
      <c r="D22" s="359"/>
      <c r="E22" s="329"/>
      <c r="F22" s="329"/>
      <c r="G22" s="332"/>
      <c r="H22" s="201"/>
      <c r="I22" s="144"/>
      <c r="J22" s="355"/>
      <c r="K22" s="311"/>
      <c r="L22" s="234"/>
      <c r="M22" s="238"/>
      <c r="O22" s="368"/>
      <c r="P22" s="205"/>
      <c r="Q22" s="184"/>
      <c r="R22" s="363"/>
      <c r="S22" s="326"/>
    </row>
    <row r="23" spans="1:19" x14ac:dyDescent="0.25">
      <c r="A23" s="268"/>
      <c r="B23" s="11" t="s">
        <v>29</v>
      </c>
      <c r="C23" s="79"/>
      <c r="D23" s="141"/>
      <c r="E23" s="142"/>
      <c r="F23" s="142"/>
      <c r="G23" s="143"/>
      <c r="H23" s="97" t="str">
        <f t="shared" si="1"/>
        <v>!</v>
      </c>
      <c r="I23" s="98">
        <f>COUNTA(D23:G23)</f>
        <v>0</v>
      </c>
      <c r="J23" s="87">
        <v>1</v>
      </c>
      <c r="K23" s="88">
        <f>J23/SUM(J21:J29)</f>
        <v>0.16666666666666666</v>
      </c>
      <c r="L23" s="234"/>
      <c r="M23" s="238"/>
      <c r="O23" s="82">
        <f>IF(G23&lt;&gt;"",1,IF(F23&lt;&gt;"",2/3,IF(E23&lt;&gt;"",1/3,0)))*J23</f>
        <v>0</v>
      </c>
      <c r="P23" s="136">
        <f>O23*$L$21*20/(L7+L21)</f>
        <v>0</v>
      </c>
      <c r="Q23" s="184"/>
      <c r="R23" s="363"/>
      <c r="S23" s="326"/>
    </row>
    <row r="24" spans="1:19" x14ac:dyDescent="0.25">
      <c r="A24" s="268"/>
      <c r="B24" s="8" t="s">
        <v>31</v>
      </c>
      <c r="C24" s="340"/>
      <c r="D24" s="360"/>
      <c r="E24" s="328"/>
      <c r="F24" s="328"/>
      <c r="G24" s="331"/>
      <c r="H24" s="200" t="str">
        <f t="shared" si="1"/>
        <v>!</v>
      </c>
      <c r="I24" s="144">
        <f>COUNTA(D24:G25)</f>
        <v>0</v>
      </c>
      <c r="J24" s="353">
        <v>1</v>
      </c>
      <c r="K24" s="373">
        <f>J24/SUM(J21:J29)</f>
        <v>0.16666666666666666</v>
      </c>
      <c r="L24" s="234"/>
      <c r="M24" s="238"/>
      <c r="O24" s="369">
        <f>IF(G24&lt;&gt;"",1,IF(F24&lt;&gt;"",2/3,IF(E24&lt;&gt;"",1/3,0)))*J24</f>
        <v>0</v>
      </c>
      <c r="P24" s="205">
        <f>O24*$L$21*20/(L7+L21)</f>
        <v>0</v>
      </c>
      <c r="Q24" s="184"/>
      <c r="R24" s="363"/>
      <c r="S24" s="326"/>
    </row>
    <row r="25" spans="1:19" ht="15.75" thickBot="1" x14ac:dyDescent="0.3">
      <c r="A25" s="346"/>
      <c r="B25" s="57" t="s">
        <v>32</v>
      </c>
      <c r="C25" s="341"/>
      <c r="D25" s="359"/>
      <c r="E25" s="329"/>
      <c r="F25" s="329"/>
      <c r="G25" s="332"/>
      <c r="H25" s="201"/>
      <c r="I25" s="144"/>
      <c r="J25" s="355"/>
      <c r="K25" s="374"/>
      <c r="L25" s="234"/>
      <c r="M25" s="238"/>
      <c r="O25" s="368"/>
      <c r="P25" s="205"/>
      <c r="Q25" s="184"/>
      <c r="R25" s="363"/>
      <c r="S25" s="326"/>
    </row>
    <row r="26" spans="1:19" x14ac:dyDescent="0.25">
      <c r="A26" s="259" t="s">
        <v>33</v>
      </c>
      <c r="B26" s="10" t="s">
        <v>30</v>
      </c>
      <c r="C26" s="79"/>
      <c r="D26" s="141"/>
      <c r="E26" s="142"/>
      <c r="F26" s="142"/>
      <c r="G26" s="143"/>
      <c r="H26" s="97" t="str">
        <f t="shared" si="1"/>
        <v>!</v>
      </c>
      <c r="I26" s="98">
        <f>COUNTA(D26:G26)</f>
        <v>0</v>
      </c>
      <c r="J26" s="87">
        <v>1</v>
      </c>
      <c r="K26" s="88">
        <f>J26/SUM(J21:J29)</f>
        <v>0.16666666666666666</v>
      </c>
      <c r="L26" s="234"/>
      <c r="M26" s="238"/>
      <c r="O26" s="82">
        <f>IF(G26&lt;&gt;"",1,IF(F26&lt;&gt;"",2/3,IF(E26&lt;&gt;"",1/3,0)))*J26</f>
        <v>0</v>
      </c>
      <c r="P26" s="136">
        <f>O26*$L$21*20/(L7+L21)</f>
        <v>0</v>
      </c>
      <c r="Q26" s="184"/>
      <c r="R26" s="363"/>
      <c r="S26" s="326"/>
    </row>
    <row r="27" spans="1:19" x14ac:dyDescent="0.25">
      <c r="A27" s="260"/>
      <c r="B27" s="11" t="s">
        <v>29</v>
      </c>
      <c r="C27" s="79"/>
      <c r="D27" s="141"/>
      <c r="E27" s="142"/>
      <c r="F27" s="142"/>
      <c r="G27" s="143"/>
      <c r="H27" s="97" t="str">
        <f t="shared" si="1"/>
        <v>!</v>
      </c>
      <c r="I27" s="98">
        <f>COUNTA(D27:G27)</f>
        <v>0</v>
      </c>
      <c r="J27" s="87">
        <v>1</v>
      </c>
      <c r="K27" s="88">
        <f>J27/SUM(J21:J29)</f>
        <v>0.16666666666666666</v>
      </c>
      <c r="L27" s="234"/>
      <c r="M27" s="238"/>
      <c r="O27" s="82">
        <f>IF(G27&lt;&gt;"",1,IF(F27&lt;&gt;"",2/3,IF(E27&lt;&gt;"",1/3,0)))*J27</f>
        <v>0</v>
      </c>
      <c r="P27" s="136">
        <f>O27*$L$21*20/(L7+L21)</f>
        <v>0</v>
      </c>
      <c r="Q27" s="184"/>
      <c r="R27" s="363"/>
      <c r="S27" s="326"/>
    </row>
    <row r="28" spans="1:19" x14ac:dyDescent="0.25">
      <c r="A28" s="263"/>
      <c r="B28" s="8" t="s">
        <v>31</v>
      </c>
      <c r="C28" s="340"/>
      <c r="D28" s="360"/>
      <c r="E28" s="328"/>
      <c r="F28" s="328"/>
      <c r="G28" s="331"/>
      <c r="H28" s="200" t="str">
        <f t="shared" si="1"/>
        <v>!</v>
      </c>
      <c r="I28" s="144">
        <f>COUNTA(D28:G29)</f>
        <v>0</v>
      </c>
      <c r="J28" s="353">
        <v>1</v>
      </c>
      <c r="K28" s="373">
        <f>J28/SUM(J21:J29)</f>
        <v>0.16666666666666666</v>
      </c>
      <c r="L28" s="234"/>
      <c r="M28" s="238"/>
      <c r="O28" s="369">
        <f>IF(G28&lt;&gt;"",1,IF(F28&lt;&gt;"",2/3,IF(E28&lt;&gt;"",1/3,0)))*J28</f>
        <v>0</v>
      </c>
      <c r="P28" s="371">
        <f>O28*$L$21*20/(L7+L21)</f>
        <v>0</v>
      </c>
      <c r="Q28" s="323"/>
      <c r="R28" s="364"/>
      <c r="S28" s="326"/>
    </row>
    <row r="29" spans="1:19" ht="15.75" thickBot="1" x14ac:dyDescent="0.3">
      <c r="A29" s="256"/>
      <c r="B29" s="9" t="s">
        <v>32</v>
      </c>
      <c r="C29" s="341"/>
      <c r="D29" s="361"/>
      <c r="E29" s="330"/>
      <c r="F29" s="330"/>
      <c r="G29" s="333"/>
      <c r="H29" s="201"/>
      <c r="I29" s="144"/>
      <c r="J29" s="354"/>
      <c r="K29" s="375"/>
      <c r="L29" s="235"/>
      <c r="M29" s="239"/>
      <c r="O29" s="370"/>
      <c r="P29" s="372"/>
      <c r="Q29" s="324"/>
      <c r="R29" s="365"/>
      <c r="S29" s="327"/>
    </row>
    <row r="30" spans="1:19" ht="14.25" x14ac:dyDescent="0.45">
      <c r="I30" s="137">
        <f>SUM(I7:I29)</f>
        <v>0</v>
      </c>
    </row>
    <row r="31" spans="1:19" x14ac:dyDescent="0.25">
      <c r="A31" s="34"/>
      <c r="B31" s="35"/>
      <c r="C31" s="90"/>
      <c r="D31" s="171"/>
      <c r="E31" s="171"/>
      <c r="F31" s="171"/>
      <c r="G31" s="171"/>
    </row>
    <row r="32" spans="1:19" ht="16.5" thickBot="1" x14ac:dyDescent="0.3">
      <c r="A32" s="34"/>
      <c r="B32" s="36" t="s">
        <v>143</v>
      </c>
      <c r="C32" s="90"/>
      <c r="D32" s="172" t="str">
        <f>IF(I30&lt;&gt;11,"Erreur",IF(MAX(I7:I29)&gt;1,"Erreur",(Q7+Q21)))</f>
        <v>Erreur</v>
      </c>
      <c r="E32" s="172"/>
      <c r="F32" s="173" t="s">
        <v>130</v>
      </c>
      <c r="G32" s="173"/>
    </row>
    <row r="33" spans="1:7" ht="16.5" thickBot="1" x14ac:dyDescent="0.3">
      <c r="A33" s="34"/>
      <c r="B33" s="38" t="s">
        <v>131</v>
      </c>
      <c r="C33" s="90"/>
      <c r="D33" s="167"/>
      <c r="E33" s="167"/>
      <c r="F33" s="168" t="s">
        <v>132</v>
      </c>
      <c r="G33" s="168"/>
    </row>
    <row r="34" spans="1:7" x14ac:dyDescent="0.25">
      <c r="A34" s="169" t="s">
        <v>133</v>
      </c>
      <c r="B34" s="170"/>
      <c r="C34" s="77"/>
      <c r="D34" s="77"/>
      <c r="E34" s="77"/>
      <c r="F34" s="77"/>
      <c r="G34" s="77"/>
    </row>
    <row r="35" spans="1:7" ht="15.75" thickBot="1" x14ac:dyDescent="0.3">
      <c r="A35" s="39"/>
      <c r="B35" s="39"/>
      <c r="C35" s="46" t="str">
        <f>(IF(O31&gt;31,"ATTENTION. Erreur de saisie : cocher une seule colonne par ligne ! Voir repères ◄ à droite de la grille.",""))</f>
        <v/>
      </c>
      <c r="D35" s="46"/>
      <c r="E35" s="46"/>
      <c r="F35" s="46"/>
      <c r="G35" s="46"/>
    </row>
    <row r="36" spans="1:7" x14ac:dyDescent="0.25">
      <c r="A36" s="163" t="s">
        <v>134</v>
      </c>
      <c r="B36" s="164"/>
      <c r="C36" s="165"/>
      <c r="D36" s="165"/>
      <c r="E36" s="165"/>
      <c r="F36" s="165"/>
      <c r="G36" s="166"/>
    </row>
    <row r="37" spans="1:7" ht="29.65" customHeight="1" thickBot="1" x14ac:dyDescent="0.3">
      <c r="A37" s="160"/>
      <c r="B37" s="161"/>
      <c r="C37" s="161"/>
      <c r="D37" s="161"/>
      <c r="E37" s="161"/>
      <c r="F37" s="161"/>
      <c r="G37" s="162"/>
    </row>
    <row r="38" spans="1:7" ht="15.75" thickBot="1" x14ac:dyDescent="0.3">
      <c r="A38" s="40"/>
      <c r="B38" s="41"/>
      <c r="C38" s="41"/>
      <c r="D38" s="42"/>
      <c r="E38" s="43"/>
      <c r="F38" s="43"/>
      <c r="G38" s="43"/>
    </row>
    <row r="39" spans="1:7" x14ac:dyDescent="0.25">
      <c r="A39" s="158" t="s">
        <v>135</v>
      </c>
      <c r="B39" s="159"/>
      <c r="C39" s="145" t="s">
        <v>136</v>
      </c>
      <c r="D39" s="146"/>
      <c r="E39" s="146"/>
      <c r="F39" s="146"/>
      <c r="G39" s="147"/>
    </row>
    <row r="40" spans="1:7" ht="28.9" customHeight="1" x14ac:dyDescent="0.25">
      <c r="A40" s="154"/>
      <c r="B40" s="155"/>
      <c r="C40" s="148"/>
      <c r="D40" s="149"/>
      <c r="E40" s="149"/>
      <c r="F40" s="149"/>
      <c r="G40" s="150"/>
    </row>
    <row r="41" spans="1:7" ht="28.9" customHeight="1" x14ac:dyDescent="0.25">
      <c r="A41" s="154"/>
      <c r="B41" s="155"/>
      <c r="C41" s="148"/>
      <c r="D41" s="149"/>
      <c r="E41" s="149"/>
      <c r="F41" s="149"/>
      <c r="G41" s="150"/>
    </row>
    <row r="42" spans="1:7" ht="28.9" customHeight="1" thickBot="1" x14ac:dyDescent="0.3">
      <c r="A42" s="156"/>
      <c r="B42" s="157"/>
      <c r="C42" s="151"/>
      <c r="D42" s="152"/>
      <c r="E42" s="152"/>
      <c r="F42" s="152"/>
      <c r="G42" s="153"/>
    </row>
  </sheetData>
  <sheetProtection sheet="1" objects="1" scenarios="1"/>
  <mergeCells count="119">
    <mergeCell ref="A42:B42"/>
    <mergeCell ref="C42:G42"/>
    <mergeCell ref="D32:E32"/>
    <mergeCell ref="F32:G32"/>
    <mergeCell ref="D33:E33"/>
    <mergeCell ref="F33:G33"/>
    <mergeCell ref="A34:B34"/>
    <mergeCell ref="A36:G36"/>
    <mergeCell ref="A37:G37"/>
    <mergeCell ref="A39:B39"/>
    <mergeCell ref="C39:G39"/>
    <mergeCell ref="K21:K22"/>
    <mergeCell ref="K24:K25"/>
    <mergeCell ref="K28:K29"/>
    <mergeCell ref="L21:L29"/>
    <mergeCell ref="M21:M29"/>
    <mergeCell ref="D13:D15"/>
    <mergeCell ref="A40:B40"/>
    <mergeCell ref="C40:G40"/>
    <mergeCell ref="A41:B41"/>
    <mergeCell ref="C41:G41"/>
    <mergeCell ref="H21:H22"/>
    <mergeCell ref="H24:H25"/>
    <mergeCell ref="H28:H29"/>
    <mergeCell ref="I21:I22"/>
    <mergeCell ref="I24:I25"/>
    <mergeCell ref="I28:I29"/>
    <mergeCell ref="D31:G31"/>
    <mergeCell ref="I13:I15"/>
    <mergeCell ref="I16:I18"/>
    <mergeCell ref="A21:A25"/>
    <mergeCell ref="A26:A29"/>
    <mergeCell ref="R21:R29"/>
    <mergeCell ref="O7:O9"/>
    <mergeCell ref="P7:P9"/>
    <mergeCell ref="Q7:Q19"/>
    <mergeCell ref="R7:R19"/>
    <mergeCell ref="O10:O12"/>
    <mergeCell ref="P10:P12"/>
    <mergeCell ref="O13:O15"/>
    <mergeCell ref="P13:P15"/>
    <mergeCell ref="O16:O18"/>
    <mergeCell ref="P16:P18"/>
    <mergeCell ref="Q21:Q29"/>
    <mergeCell ref="O21:O22"/>
    <mergeCell ref="P21:P22"/>
    <mergeCell ref="O24:O25"/>
    <mergeCell ref="P24:P25"/>
    <mergeCell ref="O28:O29"/>
    <mergeCell ref="P28:P29"/>
    <mergeCell ref="J10:J12"/>
    <mergeCell ref="J13:J15"/>
    <mergeCell ref="J16:J18"/>
    <mergeCell ref="J28:J29"/>
    <mergeCell ref="J24:J25"/>
    <mergeCell ref="J21:J22"/>
    <mergeCell ref="C7:C9"/>
    <mergeCell ref="C10:C12"/>
    <mergeCell ref="C13:C15"/>
    <mergeCell ref="C16:C18"/>
    <mergeCell ref="H7:H9"/>
    <mergeCell ref="H10:H12"/>
    <mergeCell ref="H13:H15"/>
    <mergeCell ref="C24:C25"/>
    <mergeCell ref="C28:C29"/>
    <mergeCell ref="D21:D22"/>
    <mergeCell ref="D24:D25"/>
    <mergeCell ref="D28:D29"/>
    <mergeCell ref="H16:H18"/>
    <mergeCell ref="I7:I9"/>
    <mergeCell ref="I10:I12"/>
    <mergeCell ref="A6:B6"/>
    <mergeCell ref="A7:A9"/>
    <mergeCell ref="A10:A12"/>
    <mergeCell ref="A13:A15"/>
    <mergeCell ref="A16:A18"/>
    <mergeCell ref="L3:L6"/>
    <mergeCell ref="M3:M6"/>
    <mergeCell ref="A20:B20"/>
    <mergeCell ref="L7:L19"/>
    <mergeCell ref="K7:K9"/>
    <mergeCell ref="K10:K12"/>
    <mergeCell ref="K13:K15"/>
    <mergeCell ref="K16:K18"/>
    <mergeCell ref="J3:J6"/>
    <mergeCell ref="K3:K6"/>
    <mergeCell ref="M7:M19"/>
    <mergeCell ref="D16:D18"/>
    <mergeCell ref="E16:E18"/>
    <mergeCell ref="F16:F18"/>
    <mergeCell ref="G16:G18"/>
    <mergeCell ref="E13:E15"/>
    <mergeCell ref="F13:F15"/>
    <mergeCell ref="G13:G15"/>
    <mergeCell ref="J7:J9"/>
    <mergeCell ref="S7:S29"/>
    <mergeCell ref="C1:G1"/>
    <mergeCell ref="C2:D2"/>
    <mergeCell ref="E2:G2"/>
    <mergeCell ref="C3:D3"/>
    <mergeCell ref="E3:G3"/>
    <mergeCell ref="E24:E25"/>
    <mergeCell ref="E28:E29"/>
    <mergeCell ref="F24:F25"/>
    <mergeCell ref="F28:F29"/>
    <mergeCell ref="G24:G25"/>
    <mergeCell ref="G28:G29"/>
    <mergeCell ref="D7:D9"/>
    <mergeCell ref="E7:E9"/>
    <mergeCell ref="F7:F9"/>
    <mergeCell ref="G7:G9"/>
    <mergeCell ref="C21:C22"/>
    <mergeCell ref="E21:E22"/>
    <mergeCell ref="F21:F22"/>
    <mergeCell ref="G21:G22"/>
    <mergeCell ref="D10:D12"/>
    <mergeCell ref="E10:E12"/>
    <mergeCell ref="F10:F12"/>
    <mergeCell ref="G10:G12"/>
  </mergeCells>
  <pageMargins left="0.7" right="0.7" top="0.75" bottom="0.75" header="0.3" footer="0.3"/>
  <pageSetup paperSize="9" scale="66" orientation="landscape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Unité U51</vt:lpstr>
      <vt:lpstr>Unité U52</vt:lpstr>
      <vt:lpstr>Unité U6</vt:lpstr>
      <vt:lpstr>'Unité U51'!Zone_d_impression</vt:lpstr>
      <vt:lpstr>'Unité U52'!Zone_d_impression</vt:lpstr>
      <vt:lpstr>'Unité U6'!Zone_d_impression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Jean-Luc Massey</dc:creator>
  <cp:lastModifiedBy>LIBAUDE Severine</cp:lastModifiedBy>
  <cp:lastPrinted>2020-01-10T09:59:46Z</cp:lastPrinted>
  <dcterms:created xsi:type="dcterms:W3CDTF">2017-01-08T20:22:26Z</dcterms:created>
  <dcterms:modified xsi:type="dcterms:W3CDTF">2020-01-10T10:00:38Z</dcterms:modified>
</cp:coreProperties>
</file>