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c\DEC2\BTS\BTS\CIRCULAIRES ET CALENDRIERS\Session 2021\MGTMN\"/>
    </mc:Choice>
  </mc:AlternateContent>
  <bookViews>
    <workbookView xWindow="0" yWindow="60" windowWidth="23040" windowHeight="9045" tabRatio="870"/>
  </bookViews>
  <sheets>
    <sheet name="U61 RP" sheetId="23" r:id="rId1"/>
    <sheet name="U61 SP" sheetId="28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L26" i="28" l="1"/>
  <c r="L27" i="28"/>
  <c r="L28" i="28"/>
  <c r="L29" i="28"/>
  <c r="L30" i="28"/>
  <c r="H30" i="28" s="1"/>
  <c r="L31" i="28"/>
  <c r="H31" i="28" s="1"/>
  <c r="L32" i="28"/>
  <c r="M26" i="28"/>
  <c r="M27" i="28"/>
  <c r="M28" i="28"/>
  <c r="M29" i="28"/>
  <c r="N29" i="28" s="1"/>
  <c r="K29" i="28" s="1"/>
  <c r="P29" i="28" s="1"/>
  <c r="M30" i="28"/>
  <c r="M31" i="28"/>
  <c r="M32" i="28"/>
  <c r="M25" i="28"/>
  <c r="N24" i="28" s="1"/>
  <c r="L25" i="28"/>
  <c r="L16" i="28"/>
  <c r="L17" i="28"/>
  <c r="L18" i="28"/>
  <c r="L19" i="28"/>
  <c r="L20" i="28"/>
  <c r="L21" i="28"/>
  <c r="L22" i="28"/>
  <c r="L23" i="28"/>
  <c r="L15" i="28"/>
  <c r="M16" i="28"/>
  <c r="M17" i="28"/>
  <c r="M18" i="28"/>
  <c r="M19" i="28"/>
  <c r="M20" i="28"/>
  <c r="M21" i="28"/>
  <c r="M22" i="28"/>
  <c r="M23" i="28"/>
  <c r="L11" i="28"/>
  <c r="L12" i="28"/>
  <c r="L13" i="28"/>
  <c r="L7" i="28"/>
  <c r="L8" i="28"/>
  <c r="M15" i="28"/>
  <c r="M11" i="28"/>
  <c r="M12" i="28"/>
  <c r="M13" i="28"/>
  <c r="M7" i="28"/>
  <c r="M8" i="28"/>
  <c r="M10" i="28"/>
  <c r="L10" i="28"/>
  <c r="M6" i="28"/>
  <c r="L6" i="28"/>
  <c r="M4" i="28"/>
  <c r="N3" i="28" s="1"/>
  <c r="L4" i="28"/>
  <c r="L36" i="23"/>
  <c r="L35" i="23"/>
  <c r="L29" i="23"/>
  <c r="L30" i="23"/>
  <c r="L31" i="23"/>
  <c r="L32" i="23"/>
  <c r="L33" i="23"/>
  <c r="L28" i="23"/>
  <c r="L24" i="23"/>
  <c r="L25" i="23"/>
  <c r="L26" i="23"/>
  <c r="L23" i="23"/>
  <c r="L14" i="23"/>
  <c r="L15" i="23"/>
  <c r="L16" i="23"/>
  <c r="L17" i="23"/>
  <c r="L18" i="23"/>
  <c r="L19" i="23"/>
  <c r="L20" i="23"/>
  <c r="L21" i="23"/>
  <c r="L13" i="23"/>
  <c r="L10" i="23"/>
  <c r="L11" i="23"/>
  <c r="L9" i="23"/>
  <c r="L5" i="23"/>
  <c r="L6" i="23"/>
  <c r="L7" i="23"/>
  <c r="L4" i="23"/>
  <c r="H4" i="23" s="1"/>
  <c r="M24" i="23"/>
  <c r="M25" i="23"/>
  <c r="M26" i="23"/>
  <c r="M23" i="23"/>
  <c r="M14" i="23"/>
  <c r="M15" i="23"/>
  <c r="M16" i="23"/>
  <c r="M17" i="23"/>
  <c r="M18" i="23"/>
  <c r="M19" i="23"/>
  <c r="M20" i="23"/>
  <c r="M21" i="23"/>
  <c r="M13" i="23"/>
  <c r="M29" i="23"/>
  <c r="M30" i="23"/>
  <c r="M31" i="23"/>
  <c r="M32" i="23"/>
  <c r="M33" i="23"/>
  <c r="M10" i="23"/>
  <c r="M11" i="23"/>
  <c r="M9" i="23"/>
  <c r="M5" i="23"/>
  <c r="M6" i="23"/>
  <c r="M7" i="23"/>
  <c r="M4" i="23"/>
  <c r="N14" i="28" l="1"/>
  <c r="N22" i="28"/>
  <c r="K22" i="28" s="1"/>
  <c r="P22" i="28" s="1"/>
  <c r="N18" i="28"/>
  <c r="K18" i="28" s="1"/>
  <c r="P18" i="28" s="1"/>
  <c r="N22" i="23"/>
  <c r="N10" i="28"/>
  <c r="K10" i="28" s="1"/>
  <c r="P10" i="28" s="1"/>
  <c r="N17" i="23"/>
  <c r="K17" i="23" s="1"/>
  <c r="P17" i="23" s="1"/>
  <c r="N21" i="23"/>
  <c r="K21" i="23" s="1"/>
  <c r="P21" i="23" s="1"/>
  <c r="N20" i="23"/>
  <c r="K20" i="23" s="1"/>
  <c r="P20" i="23" s="1"/>
  <c r="N18" i="23"/>
  <c r="K18" i="23" s="1"/>
  <c r="P18" i="23" s="1"/>
  <c r="N16" i="23"/>
  <c r="K16" i="23" s="1"/>
  <c r="P16" i="23" s="1"/>
  <c r="N15" i="28"/>
  <c r="K15" i="28" s="1"/>
  <c r="P15" i="28" s="1"/>
  <c r="N16" i="28"/>
  <c r="K16" i="28" s="1"/>
  <c r="P16" i="28" s="1"/>
  <c r="N17" i="28"/>
  <c r="K17" i="28" s="1"/>
  <c r="P17" i="28" s="1"/>
  <c r="N25" i="28"/>
  <c r="K25" i="28" s="1"/>
  <c r="N32" i="28"/>
  <c r="K32" i="28" s="1"/>
  <c r="P32" i="28" s="1"/>
  <c r="N28" i="28"/>
  <c r="K28" i="28" s="1"/>
  <c r="P28" i="28" s="1"/>
  <c r="N27" i="28"/>
  <c r="K27" i="28" s="1"/>
  <c r="P27" i="28" s="1"/>
  <c r="N14" i="23"/>
  <c r="K14" i="23" s="1"/>
  <c r="P14" i="23" s="1"/>
  <c r="N31" i="28"/>
  <c r="K31" i="28" s="1"/>
  <c r="P31" i="28" s="1"/>
  <c r="N12" i="23"/>
  <c r="N20" i="28"/>
  <c r="K20" i="28" s="1"/>
  <c r="P20" i="28" s="1"/>
  <c r="N30" i="28"/>
  <c r="K30" i="28" s="1"/>
  <c r="P30" i="28" s="1"/>
  <c r="N26" i="28"/>
  <c r="K26" i="28" s="1"/>
  <c r="P26" i="28" s="1"/>
  <c r="N12" i="28"/>
  <c r="K12" i="28" s="1"/>
  <c r="P12" i="28" s="1"/>
  <c r="N13" i="28"/>
  <c r="K13" i="28" s="1"/>
  <c r="P13" i="28" s="1"/>
  <c r="N11" i="28"/>
  <c r="K11" i="28" s="1"/>
  <c r="P11" i="28" s="1"/>
  <c r="N9" i="28"/>
  <c r="I34" i="28"/>
  <c r="P25" i="28"/>
  <c r="N7" i="28"/>
  <c r="K7" i="28" s="1"/>
  <c r="P7" i="28" s="1"/>
  <c r="N5" i="28"/>
  <c r="N8" i="28"/>
  <c r="K8" i="28" s="1"/>
  <c r="P8" i="28" s="1"/>
  <c r="N4" i="28"/>
  <c r="K4" i="28" s="1"/>
  <c r="P4" i="28" s="1"/>
  <c r="N23" i="28"/>
  <c r="K23" i="28" s="1"/>
  <c r="P23" i="28" s="1"/>
  <c r="N19" i="28"/>
  <c r="K19" i="28" s="1"/>
  <c r="P19" i="28" s="1"/>
  <c r="N21" i="28"/>
  <c r="K21" i="28" s="1"/>
  <c r="P21" i="28" s="1"/>
  <c r="N6" i="28"/>
  <c r="K6" i="28" s="1"/>
  <c r="N10" i="23"/>
  <c r="K10" i="23" s="1"/>
  <c r="P10" i="23" s="1"/>
  <c r="N3" i="23"/>
  <c r="N8" i="23"/>
  <c r="N19" i="23"/>
  <c r="K19" i="23" s="1"/>
  <c r="P19" i="23" s="1"/>
  <c r="N15" i="23"/>
  <c r="K15" i="23" s="1"/>
  <c r="P15" i="23" s="1"/>
  <c r="N23" i="23"/>
  <c r="K23" i="23" s="1"/>
  <c r="P23" i="23" s="1"/>
  <c r="N26" i="23"/>
  <c r="K26" i="23" s="1"/>
  <c r="P26" i="23" s="1"/>
  <c r="N25" i="23"/>
  <c r="K25" i="23" s="1"/>
  <c r="P25" i="23" s="1"/>
  <c r="N24" i="23"/>
  <c r="K24" i="23" s="1"/>
  <c r="P24" i="23" s="1"/>
  <c r="N9" i="23"/>
  <c r="K9" i="23" s="1"/>
  <c r="P9" i="23" s="1"/>
  <c r="N11" i="23"/>
  <c r="K11" i="23" s="1"/>
  <c r="P11" i="23" s="1"/>
  <c r="N6" i="23"/>
  <c r="K6" i="23" s="1"/>
  <c r="P6" i="23" s="1"/>
  <c r="N5" i="23"/>
  <c r="K5" i="23" s="1"/>
  <c r="P5" i="23" s="1"/>
  <c r="N7" i="23"/>
  <c r="K7" i="23" s="1"/>
  <c r="P7" i="23" s="1"/>
  <c r="H29" i="23"/>
  <c r="K24" i="28" l="1"/>
  <c r="K9" i="28"/>
  <c r="K14" i="28"/>
  <c r="P6" i="28"/>
  <c r="K5" i="28"/>
  <c r="H32" i="28"/>
  <c r="H29" i="28"/>
  <c r="H28" i="28"/>
  <c r="H27" i="28"/>
  <c r="H26" i="28"/>
  <c r="H25" i="28"/>
  <c r="H23" i="28"/>
  <c r="H22" i="28"/>
  <c r="H21" i="28"/>
  <c r="H20" i="28"/>
  <c r="H19" i="28"/>
  <c r="H18" i="28"/>
  <c r="H17" i="28"/>
  <c r="H16" i="28"/>
  <c r="H15" i="28"/>
  <c r="H13" i="28"/>
  <c r="H12" i="28"/>
  <c r="H11" i="28"/>
  <c r="H10" i="28"/>
  <c r="H8" i="28"/>
  <c r="H7" i="28"/>
  <c r="H6" i="28"/>
  <c r="K3" i="28"/>
  <c r="H4" i="28"/>
  <c r="M36" i="23"/>
  <c r="H36" i="23"/>
  <c r="M35" i="23"/>
  <c r="H35" i="23"/>
  <c r="H33" i="23"/>
  <c r="H32" i="23"/>
  <c r="H31" i="23"/>
  <c r="H30" i="23"/>
  <c r="M28" i="23"/>
  <c r="N27" i="23" s="1"/>
  <c r="H28" i="23"/>
  <c r="H26" i="23"/>
  <c r="H25" i="23"/>
  <c r="H24" i="23"/>
  <c r="H23" i="23"/>
  <c r="K22" i="23"/>
  <c r="H21" i="23"/>
  <c r="H20" i="23"/>
  <c r="H19" i="23"/>
  <c r="H18" i="23"/>
  <c r="H17" i="23"/>
  <c r="H16" i="23"/>
  <c r="H15" i="23"/>
  <c r="H14" i="23"/>
  <c r="H13" i="23"/>
  <c r="H11" i="23"/>
  <c r="H10" i="23"/>
  <c r="H9" i="23"/>
  <c r="H7" i="23"/>
  <c r="H6" i="23"/>
  <c r="H5" i="23"/>
  <c r="N34" i="23" l="1"/>
  <c r="E35" i="28"/>
  <c r="N29" i="23"/>
  <c r="K29" i="23" s="1"/>
  <c r="P29" i="23" s="1"/>
  <c r="N33" i="23"/>
  <c r="K33" i="23" s="1"/>
  <c r="P33" i="23" s="1"/>
  <c r="N30" i="23"/>
  <c r="K30" i="23" s="1"/>
  <c r="P30" i="23" s="1"/>
  <c r="N31" i="23"/>
  <c r="K31" i="23" s="1"/>
  <c r="P31" i="23" s="1"/>
  <c r="N32" i="23"/>
  <c r="K32" i="23" s="1"/>
  <c r="P32" i="23" s="1"/>
  <c r="N35" i="23"/>
  <c r="K35" i="23" s="1"/>
  <c r="P35" i="23" s="1"/>
  <c r="I38" i="23"/>
  <c r="N33" i="28"/>
  <c r="N4" i="23"/>
  <c r="K4" i="23" s="1"/>
  <c r="P4" i="23" s="1"/>
  <c r="N36" i="23"/>
  <c r="K36" i="23" s="1"/>
  <c r="P36" i="23" s="1"/>
  <c r="N13" i="23"/>
  <c r="K8" i="23"/>
  <c r="N37" i="23"/>
  <c r="N28" i="23"/>
  <c r="K28" i="23" s="1"/>
  <c r="P28" i="23" s="1"/>
  <c r="K13" i="23" l="1"/>
  <c r="K3" i="23"/>
  <c r="K34" i="23"/>
  <c r="K27" i="23"/>
  <c r="K12" i="23" l="1"/>
  <c r="E39" i="23" s="1"/>
  <c r="P13" i="23"/>
</calcChain>
</file>

<file path=xl/sharedStrings.xml><?xml version="1.0" encoding="utf-8"?>
<sst xmlns="http://schemas.openxmlformats.org/spreadsheetml/2006/main" count="131" uniqueCount="94">
  <si>
    <t>Indicateurs de performance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</si>
  <si>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Revues de projet</t>
    </r>
  </si>
  <si>
    <t>Poids effectif selon critère non évalué</t>
  </si>
  <si>
    <t>Compétences évaluées</t>
  </si>
  <si>
    <t>évalué ?
X si non</t>
  </si>
  <si>
    <t>Note Brute</t>
  </si>
  <si>
    <t>C7 Choisir des points</t>
  </si>
  <si>
    <t>C71 Positionner les moyens d'acquisition</t>
  </si>
  <si>
    <t>Les emplacements des moyens d'acquisitionset des références sont pertinents</t>
  </si>
  <si>
    <t>C72 Matérialiser des positions</t>
  </si>
  <si>
    <t>La matérialisation est adaptée</t>
  </si>
  <si>
    <t>C75 Choisir les points de détail</t>
  </si>
  <si>
    <t>C8 Géoréférencer</t>
  </si>
  <si>
    <t>La méthode est adaptée</t>
  </si>
  <si>
    <t>Les points de calage et les points de contrôle sont adaptés</t>
  </si>
  <si>
    <t>Les coordonnées des points sont exprimées dans le système défini dans le cahier des charges</t>
  </si>
  <si>
    <t>C10 Réaliser le traitement numérique des données</t>
  </si>
  <si>
    <t>Les unités sont précisées et adaptées</t>
  </si>
  <si>
    <t>Les résultats sont exprimés dans le respect du cahier des charges</t>
  </si>
  <si>
    <t>Les tolérances sont calculées et vérifiées</t>
  </si>
  <si>
    <t>Les outils de calculs sont adaptés</t>
  </si>
  <si>
    <t>Les méthodes de calcul sont adaptées et maîtrisées</t>
  </si>
  <si>
    <t>Les assemblages de données sont réalisés </t>
  </si>
  <si>
    <t>Les sauvegardes des résultats, rendus exploitables, sont effectuées</t>
  </si>
  <si>
    <t>Le format des résultats est exportable ou conforme au cahier des charges</t>
  </si>
  <si>
    <t>C12 Concevoir et dimensionner un projet d’aménagement</t>
  </si>
  <si>
    <t>C121 Proposer différentes solutions</t>
  </si>
  <si>
    <t>La solution retenue est justifiée</t>
  </si>
  <si>
    <t>La dimension environnementale, les principes de développement durable sont prises en compte</t>
  </si>
  <si>
    <t>Les contraintes techniques et réglementaires sont prises en compte</t>
  </si>
  <si>
    <t>C13 Etablir des modèles numériques paramétrables</t>
  </si>
  <si>
    <t>C131 Etablir des modèles numériques paramétrables</t>
  </si>
  <si>
    <t>Le modèle numérique paramétrable est conforme et exploitable</t>
  </si>
  <si>
    <t>Les données attributaires ou métadonnées sont renseignées</t>
  </si>
  <si>
    <t>Le format des données est exportable, interopérable</t>
  </si>
  <si>
    <t>La sauvegarde du modèle est assurée</t>
  </si>
  <si>
    <t>C14 Etablir des documents professionnels</t>
  </si>
  <si>
    <t>Le choix du logiciel est pertinent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</si>
  <si>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</si>
  <si>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</si>
  <si>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</si>
  <si>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</si>
  <si>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</si>
  <si>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</si>
  <si>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</si>
  <si>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</si>
  <si>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</si>
  <si>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SOUTENANCE de projet</t>
    </r>
  </si>
  <si>
    <t xml:space="preserve">C3 Déterminer les coûts d'une opération aux différentes phases de son avancement </t>
  </si>
  <si>
    <t>C3-3 Effectuer un bilan coût réel / prévisionnel pour retour d’expérience</t>
  </si>
  <si>
    <t>La différence entre les coûts est analysée et interprétée</t>
  </si>
  <si>
    <t>C12-Concevoir et dimensionner un projet d’aménagement</t>
  </si>
  <si>
    <t>C122 Concevoir, calculer, dimensionner (assainissement EP EU, voirie, lots)</t>
  </si>
  <si>
    <t>La conception et le dimensionnement sont justifiés</t>
  </si>
  <si>
    <t>Les éléments dimensionnés sont conformes</t>
  </si>
  <si>
    <t xml:space="preserve">Les éléments dimensionnés sont contrôlés </t>
  </si>
  <si>
    <t>C13 - Etablir et exploiter des modèles numériques paramétrables</t>
  </si>
  <si>
    <t>C132 Exploiter des modèles numériques paramétrables</t>
  </si>
  <si>
    <t>L’application logicielle, permettant l’exploitation, est appropriée</t>
  </si>
  <si>
    <t>Les ajustements du modèle sont réalisés</t>
  </si>
  <si>
    <t>Les informations utiles sont repérées</t>
  </si>
  <si>
    <t>Les métadonnées sont identifiées et exploitées </t>
  </si>
  <si>
    <t>Le stockage des données du projet, leur transfert, leur format et dénomination sont organisés de façon conforme</t>
  </si>
  <si>
    <t>Les documents respectent le cahier des charges</t>
  </si>
  <si>
    <t>La  géométrie et les informations sont cohérentes sur l'ensemble documentaire</t>
  </si>
  <si>
    <t>Toutes informations nécessaires à la compréhension du document sont précisées</t>
  </si>
  <si>
    <t>Le document réalisé est adapté à la mission</t>
  </si>
  <si>
    <t>C16 Communiquer</t>
  </si>
  <si>
    <t>C164 Elaborer et utiliser des supports de communication et/ou de promotion</t>
  </si>
  <si>
    <t>x</t>
  </si>
  <si>
    <t>Différentes variantes sont proposées et conformes au cahier des charges</t>
  </si>
  <si>
    <t>Vérifier que ce % &gt;= 40%</t>
  </si>
  <si>
    <r>
      <t xml:space="preserve">BTS MGTMN
Fiche d'évaluation
</t>
    </r>
    <r>
      <rPr>
        <b/>
        <sz val="20"/>
        <color rgb="FFFF0000"/>
        <rFont val="Calibri"/>
        <family val="2"/>
        <scheme val="minor"/>
      </rPr>
      <t>CANDIDAT ISOLE</t>
    </r>
  </si>
  <si>
    <t>Le choix des points est adapté</t>
  </si>
  <si>
    <t>La densité des points est adaptée</t>
  </si>
  <si>
    <t>La cohérence des données est vérifiée</t>
  </si>
  <si>
    <t>Les fonctionnalités des logiciels sont maîtrisées</t>
  </si>
  <si>
    <t>C141 Utiliser les logiciels adaptés</t>
  </si>
  <si>
    <t>Les fonctionnalités des logiciels, utiles à la réalisation du document professionnel, sont maîtrisées</t>
  </si>
  <si>
    <t>Les documents graphiques produits sont conformes </t>
  </si>
  <si>
    <t>C142 Appliquer une charte numérique et graphique</t>
  </si>
  <si>
    <t>C143 Etablir des documents numériques et graphiques (2D, 3D)</t>
  </si>
  <si>
    <t>Les échelles et le niveau de détail sont adaptés au cahier des charges</t>
  </si>
  <si>
    <t>Le formalisme est respecté</t>
  </si>
  <si>
    <t>Le vocabulaire spécifique est adapté</t>
  </si>
  <si>
    <t>C144 Etablir des documents administratifs, techniques et juridiques</t>
  </si>
  <si>
    <t>Les supports et outils de communication retenus sont adaptés au contexte et à l'interlocuteur</t>
  </si>
  <si>
    <t>Les supports de communication sont bien organisés et illustrés à l'aide de documents dont les sources sont citées</t>
  </si>
  <si>
    <t>Les informations transmises sont justes, exhaustives et valorisantes</t>
  </si>
  <si>
    <t>L'expression est convenable</t>
  </si>
  <si>
    <t>Les supports de communication sont judicieusement utilisés</t>
  </si>
  <si>
    <t>La présentation orale des supports de communication est structurée</t>
  </si>
  <si>
    <t>La présentation orale des supports de communication respecte un temps imparti</t>
  </si>
  <si>
    <t>Le secret professionnel  est préservé et les règles déontologiques sont respectées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</si>
</sst>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1"/>
      <color theme="1"/>
      <name val="Arial"/>
      <family val="2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/>
    <xf numFmtId="0" fontId="0" fillId="0" borderId="0" xfId="0" applyFont="1"/>
    <xf numFmtId="0" fontId="1" fillId="0" borderId="6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justify" vertical="center"/>
    </xf>
    <xf numFmtId="0" fontId="0" fillId="0" borderId="0" xfId="0" applyFont="1" applyFill="1"/>
    <xf numFmtId="0" fontId="5" fillId="0" borderId="25" xfId="0" applyFont="1" applyBorder="1" applyAlignment="1">
      <alignment horizontal="center" vertical="center" wrapText="1"/>
    </xf>
    <xf numFmtId="0" fontId="12" fillId="0" borderId="2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1" fillId="0" borderId="0" xfId="0" applyFont="1"/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left" vertical="center" wrapText="1"/>
    </xf>
    <xf numFmtId="9" fontId="10" fillId="2" borderId="6" xfId="1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justify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9" fontId="1" fillId="0" borderId="6" xfId="0" applyNumberFormat="1" applyFont="1" applyFill="1" applyBorder="1"/>
    <xf numFmtId="2" fontId="1" fillId="0" borderId="6" xfId="1" applyNumberFormat="1" applyFont="1" applyFill="1" applyBorder="1"/>
    <xf numFmtId="0" fontId="11" fillId="0" borderId="0" xfId="0" applyFont="1" applyFill="1"/>
    <xf numFmtId="9" fontId="11" fillId="0" borderId="0" xfId="0" applyNumberFormat="1" applyFont="1"/>
    <xf numFmtId="0" fontId="0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9" fontId="10" fillId="2" borderId="6" xfId="1" applyFont="1" applyFill="1" applyBorder="1" applyAlignment="1">
      <alignment horizontal="right" vertical="center" wrapText="1"/>
    </xf>
    <xf numFmtId="2" fontId="0" fillId="2" borderId="6" xfId="0" applyNumberFormat="1" applyFill="1" applyBorder="1" applyAlignment="1">
      <alignment horizontal="center" vertical="center"/>
    </xf>
    <xf numFmtId="9" fontId="1" fillId="0" borderId="6" xfId="1" applyFont="1" applyBorder="1" applyAlignment="1">
      <alignment horizontal="right"/>
    </xf>
    <xf numFmtId="0" fontId="15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4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3" fillId="0" borderId="0" xfId="0" applyFont="1" applyAlignment="1">
      <alignment horizontal="center" vertical="center" wrapText="1"/>
    </xf>
    <xf numFmtId="0" fontId="0" fillId="0" borderId="6" xfId="0" applyBorder="1" applyAlignment="1">
      <alignment vertical="center"/>
    </xf>
    <xf numFmtId="9" fontId="1" fillId="0" borderId="6" xfId="1" applyFont="1" applyFill="1" applyBorder="1" applyAlignment="1">
      <alignment horizontal="right"/>
    </xf>
    <xf numFmtId="9" fontId="8" fillId="0" borderId="25" xfId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9" fontId="17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9" fontId="20" fillId="0" borderId="0" xfId="0" applyNumberFormat="1" applyFont="1" applyBorder="1" applyAlignment="1">
      <alignment vertical="center"/>
    </xf>
    <xf numFmtId="0" fontId="16" fillId="0" borderId="0" xfId="0" applyFont="1" applyBorder="1" applyAlignment="1" applyProtection="1">
      <alignment vertical="top" wrapText="1"/>
      <protection locked="0"/>
    </xf>
    <xf numFmtId="0" fontId="16" fillId="0" borderId="0" xfId="0" applyFont="1" applyFill="1" applyBorder="1" applyAlignment="1" applyProtection="1">
      <alignment vertical="top" wrapText="1"/>
      <protection locked="0"/>
    </xf>
    <xf numFmtId="0" fontId="16" fillId="0" borderId="0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34" xfId="0" applyFont="1" applyBorder="1" applyAlignment="1" applyProtection="1">
      <alignment horizontal="center" vertical="center" wrapText="1"/>
      <protection locked="0"/>
    </xf>
    <xf numFmtId="0" fontId="0" fillId="0" borderId="26" xfId="0" applyFont="1" applyBorder="1"/>
    <xf numFmtId="0" fontId="6" fillId="0" borderId="5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/>
    <xf numFmtId="0" fontId="0" fillId="0" borderId="0" xfId="0" applyFill="1" applyBorder="1"/>
    <xf numFmtId="9" fontId="10" fillId="0" borderId="0" xfId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0" fillId="2" borderId="6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2" fontId="0" fillId="0" borderId="6" xfId="0" applyNumberFormat="1" applyFont="1" applyFill="1" applyBorder="1" applyAlignment="1">
      <alignment horizontal="center"/>
    </xf>
    <xf numFmtId="9" fontId="0" fillId="0" borderId="0" xfId="0" applyNumberFormat="1"/>
    <xf numFmtId="0" fontId="1" fillId="0" borderId="6" xfId="0" applyFont="1" applyFill="1" applyBorder="1" applyAlignment="1">
      <alignment horizontal="left" vertical="center" wrapText="1"/>
    </xf>
    <xf numFmtId="9" fontId="12" fillId="0" borderId="25" xfId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1" fillId="0" borderId="6" xfId="1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9" fontId="1" fillId="0" borderId="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justify" vertical="center" wrapText="1"/>
    </xf>
    <xf numFmtId="0" fontId="1" fillId="4" borderId="12" xfId="0" applyFont="1" applyFill="1" applyBorder="1" applyAlignment="1">
      <alignment horizontal="justify" vertical="center"/>
    </xf>
    <xf numFmtId="0" fontId="1" fillId="4" borderId="14" xfId="0" applyFont="1" applyFill="1" applyBorder="1" applyAlignment="1">
      <alignment horizontal="justify" vertical="center"/>
    </xf>
    <xf numFmtId="0" fontId="1" fillId="4" borderId="10" xfId="0" applyFont="1" applyFill="1" applyBorder="1" applyAlignment="1">
      <alignment horizontal="justify" vertical="center"/>
    </xf>
    <xf numFmtId="0" fontId="0" fillId="4" borderId="18" xfId="0" applyFill="1" applyBorder="1" applyAlignment="1">
      <alignment horizontal="center" vertical="center"/>
    </xf>
    <xf numFmtId="0" fontId="6" fillId="4" borderId="14" xfId="0" applyFont="1" applyFill="1" applyBorder="1" applyAlignment="1">
      <alignment horizontal="justify" vertical="center"/>
    </xf>
    <xf numFmtId="0" fontId="1" fillId="4" borderId="6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/>
    <xf numFmtId="14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 wrapText="1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19" fillId="0" borderId="21" xfId="0" applyNumberFormat="1" applyFont="1" applyBorder="1" applyAlignment="1" applyProtection="1">
      <alignment horizontal="center" vertical="center"/>
      <protection locked="0"/>
    </xf>
    <xf numFmtId="164" fontId="19" fillId="0" borderId="22" xfId="0" applyNumberFormat="1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16" fillId="0" borderId="30" xfId="0" applyFont="1" applyBorder="1" applyAlignment="1" applyProtection="1">
      <alignment horizontal="center" vertical="top" wrapText="1"/>
      <protection locked="0"/>
    </xf>
    <xf numFmtId="0" fontId="16" fillId="0" borderId="31" xfId="0" applyFont="1" applyBorder="1" applyAlignment="1" applyProtection="1">
      <alignment horizontal="center" vertical="top" wrapText="1"/>
      <protection locked="0"/>
    </xf>
    <xf numFmtId="0" fontId="16" fillId="0" borderId="32" xfId="0" applyFont="1" applyBorder="1" applyAlignment="1" applyProtection="1">
      <alignment horizontal="center" vertical="top" wrapText="1"/>
      <protection locked="0"/>
    </xf>
    <xf numFmtId="14" fontId="17" fillId="0" borderId="30" xfId="0" applyNumberFormat="1" applyFont="1" applyBorder="1" applyAlignment="1" applyProtection="1">
      <alignment horizontal="center" vertical="center"/>
      <protection locked="0"/>
    </xf>
    <xf numFmtId="14" fontId="17" fillId="0" borderId="31" xfId="0" applyNumberFormat="1" applyFont="1" applyBorder="1" applyAlignment="1" applyProtection="1">
      <alignment horizontal="center" vertical="center"/>
      <protection locked="0"/>
    </xf>
    <xf numFmtId="14" fontId="17" fillId="0" borderId="32" xfId="0" applyNumberFormat="1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left" vertical="center" wrapText="1"/>
    </xf>
    <xf numFmtId="0" fontId="0" fillId="2" borderId="13" xfId="0" applyFont="1" applyFill="1" applyBorder="1" applyAlignment="1">
      <alignment horizontal="left" vertical="center" wrapText="1"/>
    </xf>
    <xf numFmtId="0" fontId="0" fillId="2" borderId="23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0" fillId="2" borderId="26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2" borderId="14" xfId="0" applyFont="1" applyFill="1" applyBorder="1" applyAlignment="1">
      <alignment vertical="center" wrapText="1"/>
    </xf>
    <xf numFmtId="0" fontId="0" fillId="2" borderId="20" xfId="0" applyFont="1" applyFill="1" applyBorder="1" applyAlignment="1">
      <alignment vertical="center" wrapText="1"/>
    </xf>
    <xf numFmtId="0" fontId="0" fillId="2" borderId="26" xfId="0" applyFont="1" applyFill="1" applyBorder="1" applyAlignment="1">
      <alignment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F-45B3-A874-6CA0579290EF}"/>
            </c:ext>
          </c:extLst>
        </c:ser>
        <c:ser>
          <c:idx val="2"/>
          <c:order val="2"/>
          <c:invertIfNegative val="0"/>
          <c:val>
            <c:numRef>
              <c:f>'U61 RP'!$P$6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F-45B3-A874-6CA0579290EF}"/>
            </c:ext>
          </c:extLst>
        </c:ser>
        <c:ser>
          <c:idx val="3"/>
          <c:order val="3"/>
          <c:invertIfNegative val="0"/>
          <c:val>
            <c:numRef>
              <c:f>'U61 RP'!$P$7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AF-45B3-A874-6CA057929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62"/>
        <c:axId val="96104832"/>
        <c:axId val="96106368"/>
      </c:barChart>
      <c:catAx>
        <c:axId val="96104832"/>
        <c:scaling>
          <c:orientation val="maxMin"/>
        </c:scaling>
        <c:delete val="1"/>
        <c:axPos val="l"/>
        <c:majorTickMark val="out"/>
        <c:minorTickMark val="none"/>
        <c:tickLblPos val="nextTo"/>
        <c:crossAx val="96106368"/>
        <c:crosses val="autoZero"/>
        <c:auto val="1"/>
        <c:lblAlgn val="ctr"/>
        <c:lblOffset val="100"/>
        <c:noMultiLvlLbl val="0"/>
      </c:catAx>
      <c:valAx>
        <c:axId val="961063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61048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C-4155-9447-56EA0FC382E4}"/>
            </c:ext>
          </c:extLst>
        </c:ser>
        <c:ser>
          <c:idx val="1"/>
          <c:order val="1"/>
          <c:invertIfNegative val="0"/>
          <c:val>
            <c:numRef>
              <c:f>'U61 SP'!$P$26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F-4ECE-9BD6-FC0B352009EE}"/>
            </c:ext>
          </c:extLst>
        </c:ser>
        <c:ser>
          <c:idx val="2"/>
          <c:order val="2"/>
          <c:invertIfNegative val="0"/>
          <c:val>
            <c:numRef>
              <c:f>'U61 SP'!$P$27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1F-4ECE-9BD6-FC0B352009EE}"/>
            </c:ext>
          </c:extLst>
        </c:ser>
        <c:ser>
          <c:idx val="3"/>
          <c:order val="3"/>
          <c:invertIfNegative val="0"/>
          <c:val>
            <c:numRef>
              <c:f>'U61 SP'!$P$28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1F-4ECE-9BD6-FC0B352009EE}"/>
            </c:ext>
          </c:extLst>
        </c:ser>
        <c:ser>
          <c:idx val="4"/>
          <c:order val="4"/>
          <c:invertIfNegative val="0"/>
          <c:val>
            <c:numRef>
              <c:f>'U61 SP'!$P$29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1F-4ECE-9BD6-FC0B352009EE}"/>
            </c:ext>
          </c:extLst>
        </c:ser>
        <c:ser>
          <c:idx val="5"/>
          <c:order val="5"/>
          <c:invertIfNegative val="0"/>
          <c:val>
            <c:numRef>
              <c:f>'U61 SP'!$P$30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1F-4ECE-9BD6-FC0B352009EE}"/>
            </c:ext>
          </c:extLst>
        </c:ser>
        <c:ser>
          <c:idx val="6"/>
          <c:order val="6"/>
          <c:invertIfNegative val="0"/>
          <c:val>
            <c:numRef>
              <c:f>'U61 SP'!$P$31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1F-4ECE-9BD6-FC0B352009EE}"/>
            </c:ext>
          </c:extLst>
        </c:ser>
        <c:ser>
          <c:idx val="7"/>
          <c:order val="7"/>
          <c:invertIfNegative val="0"/>
          <c:val>
            <c:numRef>
              <c:f>'U61 SP'!$P$32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51F-4ECE-9BD6-FC0B35200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53"/>
        <c:axId val="100029952"/>
        <c:axId val="100031488"/>
      </c:barChart>
      <c:catAx>
        <c:axId val="100029952"/>
        <c:scaling>
          <c:orientation val="maxMin"/>
        </c:scaling>
        <c:delete val="1"/>
        <c:axPos val="l"/>
        <c:majorTickMark val="out"/>
        <c:minorTickMark val="none"/>
        <c:tickLblPos val="nextTo"/>
        <c:crossAx val="100031488"/>
        <c:crosses val="autoZero"/>
        <c:auto val="1"/>
        <c:lblAlgn val="ctr"/>
        <c:lblOffset val="100"/>
        <c:noMultiLvlLbl val="0"/>
      </c:catAx>
      <c:valAx>
        <c:axId val="1000314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000299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14-4B52-B11B-2D592AFD636D}"/>
            </c:ext>
          </c:extLst>
        </c:ser>
        <c:ser>
          <c:idx val="1"/>
          <c:order val="1"/>
          <c:invertIfNegative val="0"/>
          <c:val>
            <c:numRef>
              <c:f>'U61 SP'!$P$16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3-4AD5-915C-A21434AE83E5}"/>
            </c:ext>
          </c:extLst>
        </c:ser>
        <c:ser>
          <c:idx val="2"/>
          <c:order val="2"/>
          <c:invertIfNegative val="0"/>
          <c:val>
            <c:numRef>
              <c:f>'U61 SP'!$P$17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53-4AD5-915C-A21434AE83E5}"/>
            </c:ext>
          </c:extLst>
        </c:ser>
        <c:ser>
          <c:idx val="3"/>
          <c:order val="3"/>
          <c:invertIfNegative val="0"/>
          <c:val>
            <c:numRef>
              <c:f>'U61 SP'!$P$18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53-4AD5-915C-A21434AE83E5}"/>
            </c:ext>
          </c:extLst>
        </c:ser>
        <c:ser>
          <c:idx val="4"/>
          <c:order val="4"/>
          <c:invertIfNegative val="0"/>
          <c:val>
            <c:numRef>
              <c:f>'U61 SP'!$P$19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53-4AD5-915C-A21434AE83E5}"/>
            </c:ext>
          </c:extLst>
        </c:ser>
        <c:ser>
          <c:idx val="5"/>
          <c:order val="5"/>
          <c:invertIfNegative val="0"/>
          <c:val>
            <c:numRef>
              <c:f>'U61 SP'!$P$20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53-4AD5-915C-A21434AE83E5}"/>
            </c:ext>
          </c:extLst>
        </c:ser>
        <c:ser>
          <c:idx val="6"/>
          <c:order val="6"/>
          <c:invertIfNegative val="0"/>
          <c:val>
            <c:numRef>
              <c:f>'U61 SP'!$P$21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A53-4AD5-915C-A21434AE83E5}"/>
            </c:ext>
          </c:extLst>
        </c:ser>
        <c:ser>
          <c:idx val="7"/>
          <c:order val="7"/>
          <c:invertIfNegative val="0"/>
          <c:val>
            <c:numRef>
              <c:f>'U61 SP'!$P$22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53-4AD5-915C-A21434AE83E5}"/>
            </c:ext>
          </c:extLst>
        </c:ser>
        <c:ser>
          <c:idx val="8"/>
          <c:order val="8"/>
          <c:invertIfNegative val="0"/>
          <c:val>
            <c:numRef>
              <c:f>'U61 SP'!$P$23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A53-4AD5-915C-A21434AE8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73"/>
        <c:axId val="100098432"/>
        <c:axId val="100099968"/>
      </c:barChart>
      <c:catAx>
        <c:axId val="100098432"/>
        <c:scaling>
          <c:orientation val="maxMin"/>
        </c:scaling>
        <c:delete val="1"/>
        <c:axPos val="l"/>
        <c:majorTickMark val="out"/>
        <c:minorTickMark val="none"/>
        <c:tickLblPos val="nextTo"/>
        <c:crossAx val="100099968"/>
        <c:crosses val="autoZero"/>
        <c:auto val="1"/>
        <c:lblAlgn val="ctr"/>
        <c:lblOffset val="100"/>
        <c:noMultiLvlLbl val="0"/>
      </c:catAx>
      <c:valAx>
        <c:axId val="1000999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000984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50-45A9-AEA2-50413B6F6888}"/>
            </c:ext>
          </c:extLst>
        </c:ser>
        <c:ser>
          <c:idx val="1"/>
          <c:order val="1"/>
          <c:invertIfNegative val="0"/>
          <c:val>
            <c:numRef>
              <c:f>'U61 SP'!$P$11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62-4C75-8B52-042F48583AD4}"/>
            </c:ext>
          </c:extLst>
        </c:ser>
        <c:ser>
          <c:idx val="2"/>
          <c:order val="2"/>
          <c:invertIfNegative val="0"/>
          <c:val>
            <c:numRef>
              <c:f>'U61 SP'!$P$12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62-4C75-8B52-042F48583AD4}"/>
            </c:ext>
          </c:extLst>
        </c:ser>
        <c:ser>
          <c:idx val="3"/>
          <c:order val="3"/>
          <c:invertIfNegative val="0"/>
          <c:val>
            <c:numRef>
              <c:f>'U61 SP'!$P$13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62-4C75-8B52-042F48583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-84"/>
        <c:axId val="100238464"/>
        <c:axId val="100240000"/>
      </c:barChart>
      <c:catAx>
        <c:axId val="100238464"/>
        <c:scaling>
          <c:orientation val="maxMin"/>
        </c:scaling>
        <c:delete val="1"/>
        <c:axPos val="l"/>
        <c:majorTickMark val="out"/>
        <c:minorTickMark val="none"/>
        <c:tickLblPos val="nextTo"/>
        <c:crossAx val="100240000"/>
        <c:crosses val="autoZero"/>
        <c:auto val="1"/>
        <c:lblAlgn val="ctr"/>
        <c:lblOffset val="100"/>
        <c:noMultiLvlLbl val="0"/>
      </c:catAx>
      <c:valAx>
        <c:axId val="10024000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0023846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C-413C-AB7B-445EE1547129}"/>
            </c:ext>
          </c:extLst>
        </c:ser>
        <c:ser>
          <c:idx val="1"/>
          <c:order val="1"/>
          <c:invertIfNegative val="0"/>
          <c:val>
            <c:numRef>
              <c:f>'U61 SP'!$P$7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67-49D9-957D-1502A135B686}"/>
            </c:ext>
          </c:extLst>
        </c:ser>
        <c:ser>
          <c:idx val="2"/>
          <c:order val="2"/>
          <c:invertIfNegative val="0"/>
          <c:val>
            <c:numRef>
              <c:f>'U61 SP'!$P$8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67-49D9-957D-1502A135B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-83"/>
        <c:axId val="100344576"/>
        <c:axId val="100346112"/>
      </c:barChart>
      <c:catAx>
        <c:axId val="100344576"/>
        <c:scaling>
          <c:orientation val="maxMin"/>
        </c:scaling>
        <c:delete val="1"/>
        <c:axPos val="l"/>
        <c:majorTickMark val="out"/>
        <c:minorTickMark val="none"/>
        <c:tickLblPos val="nextTo"/>
        <c:crossAx val="100346112"/>
        <c:crosses val="autoZero"/>
        <c:auto val="1"/>
        <c:lblAlgn val="ctr"/>
        <c:lblOffset val="100"/>
        <c:noMultiLvlLbl val="0"/>
      </c:catAx>
      <c:valAx>
        <c:axId val="10034611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0034457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10904464597361E-2"/>
          <c:y val="5.656322371468272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4-4510-9891-40DBF6EE3B54}"/>
            </c:ext>
          </c:extLst>
        </c:ser>
        <c:ser>
          <c:idx val="1"/>
          <c:order val="1"/>
          <c:invertIfNegative val="0"/>
          <c:val>
            <c:numRef>
              <c:f>'U61 RP'!$P$14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C-41D0-AC71-1048A525DF8C}"/>
            </c:ext>
          </c:extLst>
        </c:ser>
        <c:ser>
          <c:idx val="2"/>
          <c:order val="2"/>
          <c:invertIfNegative val="0"/>
          <c:val>
            <c:numRef>
              <c:f>'U61 RP'!$P$15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C-41D0-AC71-1048A525DF8C}"/>
            </c:ext>
          </c:extLst>
        </c:ser>
        <c:ser>
          <c:idx val="3"/>
          <c:order val="3"/>
          <c:invertIfNegative val="0"/>
          <c:val>
            <c:numRef>
              <c:f>'U61 RP'!$P$16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C-41D0-AC71-1048A525DF8C}"/>
            </c:ext>
          </c:extLst>
        </c:ser>
        <c:ser>
          <c:idx val="4"/>
          <c:order val="4"/>
          <c:invertIfNegative val="0"/>
          <c:val>
            <c:numRef>
              <c:f>'U61 RP'!$P$17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2C-41D0-AC71-1048A525DF8C}"/>
            </c:ext>
          </c:extLst>
        </c:ser>
        <c:ser>
          <c:idx val="5"/>
          <c:order val="5"/>
          <c:invertIfNegative val="0"/>
          <c:val>
            <c:numRef>
              <c:f>'U61 RP'!$P$18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2C-41D0-AC71-1048A525DF8C}"/>
            </c:ext>
          </c:extLst>
        </c:ser>
        <c:ser>
          <c:idx val="6"/>
          <c:order val="6"/>
          <c:invertIfNegative val="0"/>
          <c:val>
            <c:numRef>
              <c:f>'U61 RP'!$P$19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2C-41D0-AC71-1048A525DF8C}"/>
            </c:ext>
          </c:extLst>
        </c:ser>
        <c:ser>
          <c:idx val="7"/>
          <c:order val="7"/>
          <c:invertIfNegative val="0"/>
          <c:val>
            <c:numRef>
              <c:f>'U61 RP'!$P$20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2C-41D0-AC71-1048A525DF8C}"/>
            </c:ext>
          </c:extLst>
        </c:ser>
        <c:ser>
          <c:idx val="8"/>
          <c:order val="8"/>
          <c:invertIfNegative val="0"/>
          <c:val>
            <c:numRef>
              <c:f>'U61 RP'!$P$21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2C-41D0-AC71-1048A525D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-54"/>
        <c:axId val="99564544"/>
        <c:axId val="99574528"/>
      </c:barChart>
      <c:catAx>
        <c:axId val="99564544"/>
        <c:scaling>
          <c:orientation val="maxMin"/>
        </c:scaling>
        <c:delete val="1"/>
        <c:axPos val="l"/>
        <c:majorTickMark val="out"/>
        <c:minorTickMark val="none"/>
        <c:tickLblPos val="nextTo"/>
        <c:crossAx val="99574528"/>
        <c:crosses val="autoZero"/>
        <c:auto val="1"/>
        <c:lblAlgn val="ctr"/>
        <c:lblOffset val="100"/>
        <c:noMultiLvlLbl val="0"/>
      </c:catAx>
      <c:valAx>
        <c:axId val="9957452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5645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1717620676203"/>
          <c:y val="5.6566924222228006E-3"/>
          <c:w val="0.88915898311408592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E-406A-8436-5D7DDBE62522}"/>
            </c:ext>
          </c:extLst>
        </c:ser>
        <c:ser>
          <c:idx val="1"/>
          <c:order val="1"/>
          <c:invertIfNegative val="0"/>
          <c:val>
            <c:numRef>
              <c:f>'U61 RP'!$P$10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23-4FE3-BA1D-D954A4B07D15}"/>
            </c:ext>
          </c:extLst>
        </c:ser>
        <c:ser>
          <c:idx val="2"/>
          <c:order val="2"/>
          <c:invertIfNegative val="0"/>
          <c:val>
            <c:numRef>
              <c:f>'U61 RP'!$P$11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23-4FE3-BA1D-D954A4B07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48"/>
        <c:axId val="99592832"/>
        <c:axId val="99606912"/>
      </c:barChart>
      <c:catAx>
        <c:axId val="99592832"/>
        <c:scaling>
          <c:orientation val="maxMin"/>
        </c:scaling>
        <c:delete val="1"/>
        <c:axPos val="l"/>
        <c:majorTickMark val="out"/>
        <c:minorTickMark val="none"/>
        <c:tickLblPos val="nextTo"/>
        <c:crossAx val="99606912"/>
        <c:crosses val="autoZero"/>
        <c:auto val="1"/>
        <c:lblAlgn val="ctr"/>
        <c:lblOffset val="100"/>
        <c:noMultiLvlLbl val="0"/>
      </c:catAx>
      <c:valAx>
        <c:axId val="9960691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5928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481766129614913E-2"/>
          <c:y val="5.6558542059536388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[1]U61RP!$P$25:$P$26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5-4E9D-9F2A-CEA6DA00A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622912"/>
        <c:axId val="99624448"/>
      </c:barChart>
      <c:catAx>
        <c:axId val="99622912"/>
        <c:scaling>
          <c:orientation val="maxMin"/>
        </c:scaling>
        <c:delete val="1"/>
        <c:axPos val="l"/>
        <c:majorTickMark val="out"/>
        <c:minorTickMark val="none"/>
        <c:tickLblPos val="nextTo"/>
        <c:crossAx val="99624448"/>
        <c:crosses val="autoZero"/>
        <c:auto val="1"/>
        <c:lblAlgn val="ctr"/>
        <c:lblOffset val="100"/>
        <c:noMultiLvlLbl val="0"/>
      </c:catAx>
      <c:valAx>
        <c:axId val="9962444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62291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6-490E-B0E6-3022386A3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648640"/>
        <c:axId val="99650176"/>
      </c:barChart>
      <c:catAx>
        <c:axId val="99648640"/>
        <c:scaling>
          <c:orientation val="maxMin"/>
        </c:scaling>
        <c:delete val="1"/>
        <c:axPos val="l"/>
        <c:majorTickMark val="out"/>
        <c:minorTickMark val="none"/>
        <c:tickLblPos val="nextTo"/>
        <c:crossAx val="99650176"/>
        <c:crosses val="autoZero"/>
        <c:auto val="1"/>
        <c:lblAlgn val="ctr"/>
        <c:lblOffset val="100"/>
        <c:noMultiLvlLbl val="0"/>
      </c:catAx>
      <c:valAx>
        <c:axId val="996501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64864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A-4635-B7D1-D01AD80B4A07}"/>
            </c:ext>
          </c:extLst>
        </c:ser>
        <c:ser>
          <c:idx val="1"/>
          <c:order val="1"/>
          <c:invertIfNegative val="0"/>
          <c:val>
            <c:numRef>
              <c:f>'U61 RP'!$P$29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0B-40BA-BBFB-813F1C133733}"/>
            </c:ext>
          </c:extLst>
        </c:ser>
        <c:ser>
          <c:idx val="2"/>
          <c:order val="2"/>
          <c:invertIfNegative val="0"/>
          <c:val>
            <c:numRef>
              <c:f>'U61 RP'!$P$30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0B-40BA-BBFB-813F1C133733}"/>
            </c:ext>
          </c:extLst>
        </c:ser>
        <c:ser>
          <c:idx val="3"/>
          <c:order val="3"/>
          <c:invertIfNegative val="0"/>
          <c:val>
            <c:numRef>
              <c:f>'U61 RP'!$P$31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0B-40BA-BBFB-813F1C133733}"/>
            </c:ext>
          </c:extLst>
        </c:ser>
        <c:ser>
          <c:idx val="4"/>
          <c:order val="4"/>
          <c:invertIfNegative val="0"/>
          <c:val>
            <c:numRef>
              <c:f>'U61 RP'!$P$32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0B-40BA-BBFB-813F1C133733}"/>
            </c:ext>
          </c:extLst>
        </c:ser>
        <c:ser>
          <c:idx val="5"/>
          <c:order val="5"/>
          <c:invertIfNegative val="0"/>
          <c:val>
            <c:numRef>
              <c:f>'U61 RP'!$P$33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0B-40BA-BBFB-813F1C133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69"/>
        <c:axId val="99697024"/>
        <c:axId val="99698560"/>
      </c:barChart>
      <c:catAx>
        <c:axId val="99697024"/>
        <c:scaling>
          <c:orientation val="maxMin"/>
        </c:scaling>
        <c:delete val="1"/>
        <c:axPos val="l"/>
        <c:majorTickMark val="out"/>
        <c:minorTickMark val="none"/>
        <c:tickLblPos val="nextTo"/>
        <c:crossAx val="99698560"/>
        <c:crosses val="autoZero"/>
        <c:auto val="1"/>
        <c:lblAlgn val="ctr"/>
        <c:lblOffset val="100"/>
        <c:noMultiLvlLbl val="0"/>
      </c:catAx>
      <c:valAx>
        <c:axId val="996985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69702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RP'!$P$35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60-4E3C-9EE3-08DD4EECB49D}"/>
            </c:ext>
          </c:extLst>
        </c:ser>
        <c:ser>
          <c:idx val="1"/>
          <c:order val="1"/>
          <c:invertIfNegative val="0"/>
          <c:val>
            <c:numRef>
              <c:f>'U61 RP'!$P$36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BA-49CD-82E7-6135F9FE8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81"/>
        <c:axId val="99707520"/>
        <c:axId val="99709312"/>
      </c:barChart>
      <c:catAx>
        <c:axId val="99707520"/>
        <c:scaling>
          <c:orientation val="maxMin"/>
        </c:scaling>
        <c:delete val="1"/>
        <c:axPos val="l"/>
        <c:majorTickMark val="out"/>
        <c:minorTickMark val="none"/>
        <c:tickLblPos val="nextTo"/>
        <c:crossAx val="99709312"/>
        <c:crosses val="autoZero"/>
        <c:auto val="1"/>
        <c:lblAlgn val="ctr"/>
        <c:lblOffset val="100"/>
        <c:noMultiLvlLbl val="0"/>
      </c:catAx>
      <c:valAx>
        <c:axId val="9970931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70752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8-44C2-878D-FE6CD064F7C8}"/>
            </c:ext>
          </c:extLst>
        </c:ser>
        <c:ser>
          <c:idx val="2"/>
          <c:order val="2"/>
          <c:invertIfNegative val="0"/>
          <c:val>
            <c:numRef>
              <c:f>'U61 RP'!$P$25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08-44C2-878D-FE6CD064F7C8}"/>
            </c:ext>
          </c:extLst>
        </c:ser>
        <c:ser>
          <c:idx val="3"/>
          <c:order val="3"/>
          <c:invertIfNegative val="0"/>
          <c:val>
            <c:numRef>
              <c:f>'U61 RP'!$P$26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08-44C2-878D-FE6CD064F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-80"/>
        <c:axId val="99831168"/>
        <c:axId val="99845248"/>
      </c:barChart>
      <c:catAx>
        <c:axId val="99831168"/>
        <c:scaling>
          <c:orientation val="maxMin"/>
        </c:scaling>
        <c:delete val="1"/>
        <c:axPos val="l"/>
        <c:majorTickMark val="out"/>
        <c:minorTickMark val="none"/>
        <c:tickLblPos val="nextTo"/>
        <c:crossAx val="99845248"/>
        <c:crosses val="autoZero"/>
        <c:auto val="1"/>
        <c:lblAlgn val="ctr"/>
        <c:lblOffset val="100"/>
        <c:noMultiLvlLbl val="0"/>
      </c:catAx>
      <c:valAx>
        <c:axId val="9984524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83116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5-4A77-8C93-D4BE8F9E5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05536"/>
        <c:axId val="99907072"/>
      </c:barChart>
      <c:catAx>
        <c:axId val="99905536"/>
        <c:scaling>
          <c:orientation val="maxMin"/>
        </c:scaling>
        <c:delete val="1"/>
        <c:axPos val="l"/>
        <c:majorTickMark val="out"/>
        <c:minorTickMark val="none"/>
        <c:tickLblPos val="nextTo"/>
        <c:crossAx val="99907072"/>
        <c:crosses val="autoZero"/>
        <c:auto val="1"/>
        <c:lblAlgn val="ctr"/>
        <c:lblOffset val="100"/>
        <c:noMultiLvlLbl val="0"/>
      </c:catAx>
      <c:valAx>
        <c:axId val="9990707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90553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EF496A3-2961-4D2A-965B-2AD3C354ABB3}"/>
            </a:ext>
          </a:extLst>
        </xdr:cNvPr>
        <xdr:cNvSpPr txBox="1"/>
      </xdr:nvSpPr>
      <xdr:spPr>
        <a:xfrm>
          <a:off x="2859677" y="81643"/>
          <a:ext cx="4939393" cy="57857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68036</xdr:colOff>
      <xdr:row>0</xdr:row>
      <xdr:rowOff>39312</xdr:rowOff>
    </xdr:from>
    <xdr:to>
      <xdr:col>12</xdr:col>
      <xdr:colOff>108857</xdr:colOff>
      <xdr:row>0</xdr:row>
      <xdr:rowOff>952500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6FD1A4A6-AB61-4F82-AB92-1B9429472461}"/>
            </a:ext>
          </a:extLst>
        </xdr:cNvPr>
        <xdr:cNvSpPr txBox="1"/>
      </xdr:nvSpPr>
      <xdr:spPr>
        <a:xfrm>
          <a:off x="10333869" y="39312"/>
          <a:ext cx="3025321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40% des critères en poids minimum,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parmi ceux évaluables,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soient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soutenance de projet.</a:t>
          </a:r>
          <a:endParaRPr lang="fr-FR" sz="1400">
            <a:solidFill>
              <a:srgbClr val="FF0000"/>
            </a:solidFill>
            <a:effectLst/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71438</xdr:colOff>
      <xdr:row>3</xdr:row>
      <xdr:rowOff>11905</xdr:rowOff>
    </xdr:from>
    <xdr:to>
      <xdr:col>9</xdr:col>
      <xdr:colOff>947738</xdr:colOff>
      <xdr:row>6</xdr:row>
      <xdr:rowOff>158750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34B47BDF-08A5-4A16-9E18-0677B3B45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27783</xdr:colOff>
      <xdr:row>11</xdr:row>
      <xdr:rowOff>186532</xdr:rowOff>
    </xdr:from>
    <xdr:to>
      <xdr:col>9</xdr:col>
      <xdr:colOff>926307</xdr:colOff>
      <xdr:row>20</xdr:row>
      <xdr:rowOff>246063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34895DFA-EF56-41C7-BFB3-26EE97572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50005</xdr:colOff>
      <xdr:row>7</xdr:row>
      <xdr:rowOff>148167</xdr:rowOff>
    </xdr:from>
    <xdr:to>
      <xdr:col>9</xdr:col>
      <xdr:colOff>867834</xdr:colOff>
      <xdr:row>11</xdr:row>
      <xdr:rowOff>66336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7E635F1D-BD46-427D-917A-54412D5BE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47626</xdr:colOff>
      <xdr:row>36</xdr:row>
      <xdr:rowOff>0</xdr:rowOff>
    </xdr:from>
    <xdr:to>
      <xdr:col>9</xdr:col>
      <xdr:colOff>933450</xdr:colOff>
      <xdr:row>36</xdr:row>
      <xdr:rowOff>11908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C882092E-8D9E-4429-A230-404A0A924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16329</xdr:colOff>
      <xdr:row>37</xdr:row>
      <xdr:rowOff>0</xdr:rowOff>
    </xdr:from>
    <xdr:to>
      <xdr:col>9</xdr:col>
      <xdr:colOff>916782</xdr:colOff>
      <xdr:row>37</xdr:row>
      <xdr:rowOff>13872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31B3C024-DFC6-49E2-A126-40FEDFBD57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95250</xdr:colOff>
      <xdr:row>27</xdr:row>
      <xdr:rowOff>21167</xdr:rowOff>
    </xdr:from>
    <xdr:to>
      <xdr:col>9</xdr:col>
      <xdr:colOff>971550</xdr:colOff>
      <xdr:row>33</xdr:row>
      <xdr:rowOff>95250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87460234-334C-4FF8-856F-3DAF22638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71437</xdr:colOff>
      <xdr:row>34</xdr:row>
      <xdr:rowOff>11907</xdr:rowOff>
    </xdr:from>
    <xdr:to>
      <xdr:col>9</xdr:col>
      <xdr:colOff>947737</xdr:colOff>
      <xdr:row>36</xdr:row>
      <xdr:rowOff>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9294A72C-8FBB-4ADB-8915-21866BC11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257970</xdr:colOff>
      <xdr:row>37</xdr:row>
      <xdr:rowOff>43655</xdr:rowOff>
    </xdr:from>
    <xdr:to>
      <xdr:col>7</xdr:col>
      <xdr:colOff>234157</xdr:colOff>
      <xdr:row>37</xdr:row>
      <xdr:rowOff>272255</xdr:rowOff>
    </xdr:to>
    <xdr:sp macro="" textlink="">
      <xdr:nvSpPr>
        <xdr:cNvPr id="12" name="Flèche à angle droit 26">
          <a:extLst>
            <a:ext uri="{FF2B5EF4-FFF2-40B4-BE49-F238E27FC236}">
              <a16:creationId xmlns:a16="http://schemas.microsoft.com/office/drawing/2014/main" id="{7FB39856-C4AD-4B22-8E8E-2C4C6A553D13}"/>
            </a:ext>
          </a:extLst>
        </xdr:cNvPr>
        <xdr:cNvSpPr/>
      </xdr:nvSpPr>
      <xdr:spPr>
        <a:xfrm>
          <a:off x="10506870" y="8547575"/>
          <a:ext cx="2809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0</xdr:col>
      <xdr:colOff>1665551</xdr:colOff>
      <xdr:row>37</xdr:row>
      <xdr:rowOff>308238</xdr:rowOff>
    </xdr:from>
    <xdr:to>
      <xdr:col>1</xdr:col>
      <xdr:colOff>3182937</xdr:colOff>
      <xdr:row>40</xdr:row>
      <xdr:rowOff>127000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E4B2A832-C1A1-495E-863F-66C9D8EBDAFF}"/>
            </a:ext>
          </a:extLst>
        </xdr:cNvPr>
        <xdr:cNvSpPr txBox="1"/>
      </xdr:nvSpPr>
      <xdr:spPr>
        <a:xfrm>
          <a:off x="1665551" y="9208821"/>
          <a:ext cx="4194969" cy="6125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37</xdr:row>
      <xdr:rowOff>95250</xdr:rowOff>
    </xdr:from>
    <xdr:to>
      <xdr:col>9</xdr:col>
      <xdr:colOff>881061</xdr:colOff>
      <xdr:row>37</xdr:row>
      <xdr:rowOff>285750</xdr:rowOff>
    </xdr:to>
    <xdr:sp macro="" textlink="">
      <xdr:nvSpPr>
        <xdr:cNvPr id="14" name="Flèche droite 13">
          <a:extLst>
            <a:ext uri="{FF2B5EF4-FFF2-40B4-BE49-F238E27FC236}">
              <a16:creationId xmlns:a16="http://schemas.microsoft.com/office/drawing/2014/main" id="{03A881BA-4502-413F-AE39-0E469F188882}"/>
            </a:ext>
          </a:extLst>
        </xdr:cNvPr>
        <xdr:cNvSpPr/>
      </xdr:nvSpPr>
      <xdr:spPr>
        <a:xfrm rot="10800000">
          <a:off x="11572872" y="859917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52917</xdr:colOff>
      <xdr:row>21</xdr:row>
      <xdr:rowOff>179918</xdr:rowOff>
    </xdr:from>
    <xdr:to>
      <xdr:col>9</xdr:col>
      <xdr:colOff>929217</xdr:colOff>
      <xdr:row>26</xdr:row>
      <xdr:rowOff>21168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34B47BDF-08A5-4A16-9E18-0677B3B45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A8305446-809C-445F-AD1F-7AFE53124ADC}"/>
            </a:ext>
          </a:extLst>
        </xdr:cNvPr>
        <xdr:cNvSpPr txBox="1"/>
      </xdr:nvSpPr>
      <xdr:spPr>
        <a:xfrm>
          <a:off x="222721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9</xdr:col>
      <xdr:colOff>47625</xdr:colOff>
      <xdr:row>2</xdr:row>
      <xdr:rowOff>214312</xdr:rowOff>
    </xdr:from>
    <xdr:to>
      <xdr:col>9</xdr:col>
      <xdr:colOff>923925</xdr:colOff>
      <xdr:row>4</xdr:row>
      <xdr:rowOff>11906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4ABB6E79-2315-46C4-8CA0-14D9049DF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257970</xdr:colOff>
      <xdr:row>33</xdr:row>
      <xdr:rowOff>43655</xdr:rowOff>
    </xdr:from>
    <xdr:to>
      <xdr:col>7</xdr:col>
      <xdr:colOff>234157</xdr:colOff>
      <xdr:row>33</xdr:row>
      <xdr:rowOff>272255</xdr:rowOff>
    </xdr:to>
    <xdr:sp macro="" textlink="">
      <xdr:nvSpPr>
        <xdr:cNvPr id="16" name="Flèche à angle droit 9">
          <a:extLst>
            <a:ext uri="{FF2B5EF4-FFF2-40B4-BE49-F238E27FC236}">
              <a16:creationId xmlns:a16="http://schemas.microsoft.com/office/drawing/2014/main" id="{BBFF1E7E-2539-48BB-A04C-755C8F921F66}"/>
            </a:ext>
          </a:extLst>
        </xdr:cNvPr>
        <xdr:cNvSpPr/>
      </xdr:nvSpPr>
      <xdr:spPr>
        <a:xfrm>
          <a:off x="9516270" y="10498295"/>
          <a:ext cx="2428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83343</xdr:colOff>
      <xdr:row>24</xdr:row>
      <xdr:rowOff>83344</xdr:rowOff>
    </xdr:from>
    <xdr:to>
      <xdr:col>9</xdr:col>
      <xdr:colOff>983796</xdr:colOff>
      <xdr:row>32</xdr:row>
      <xdr:rowOff>11905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F03C7DF2-BED8-45A4-8A18-215B35B729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71437</xdr:colOff>
      <xdr:row>13</xdr:row>
      <xdr:rowOff>178594</xdr:rowOff>
    </xdr:from>
    <xdr:to>
      <xdr:col>9</xdr:col>
      <xdr:colOff>971890</xdr:colOff>
      <xdr:row>23</xdr:row>
      <xdr:rowOff>11906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80438013-F7E6-4D0A-AF45-59BA98B9B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71437</xdr:colOff>
      <xdr:row>9</xdr:row>
      <xdr:rowOff>0</xdr:rowOff>
    </xdr:from>
    <xdr:to>
      <xdr:col>9</xdr:col>
      <xdr:colOff>971890</xdr:colOff>
      <xdr:row>12</xdr:row>
      <xdr:rowOff>276225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F7EB5C7E-72D6-4273-A874-D6AAC0D2B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83344</xdr:colOff>
      <xdr:row>5</xdr:row>
      <xdr:rowOff>35718</xdr:rowOff>
    </xdr:from>
    <xdr:to>
      <xdr:col>9</xdr:col>
      <xdr:colOff>983797</xdr:colOff>
      <xdr:row>8</xdr:row>
      <xdr:rowOff>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47661300-B3F1-436E-A4D4-A094B10DA0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1066800</xdr:colOff>
      <xdr:row>33</xdr:row>
      <xdr:rowOff>304800</xdr:rowOff>
    </xdr:from>
    <xdr:to>
      <xdr:col>1</xdr:col>
      <xdr:colOff>3171826</xdr:colOff>
      <xdr:row>36</xdr:row>
      <xdr:rowOff>40481</xdr:rowOff>
    </xdr:to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AF2C275F-16D5-4945-9F3D-4BD69701946A}"/>
            </a:ext>
          </a:extLst>
        </xdr:cNvPr>
        <xdr:cNvSpPr txBox="1"/>
      </xdr:nvSpPr>
      <xdr:spPr>
        <a:xfrm>
          <a:off x="1066800" y="10759440"/>
          <a:ext cx="4223386" cy="5967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33</xdr:row>
      <xdr:rowOff>95250</xdr:rowOff>
    </xdr:from>
    <xdr:to>
      <xdr:col>9</xdr:col>
      <xdr:colOff>881061</xdr:colOff>
      <xdr:row>33</xdr:row>
      <xdr:rowOff>285750</xdr:rowOff>
    </xdr:to>
    <xdr:sp macro="" textlink="">
      <xdr:nvSpPr>
        <xdr:cNvPr id="23" name="Flèche droite 1">
          <a:extLst>
            <a:ext uri="{FF2B5EF4-FFF2-40B4-BE49-F238E27FC236}">
              <a16:creationId xmlns:a16="http://schemas.microsoft.com/office/drawing/2014/main" id="{109E711B-5920-4244-86AE-8AC5C102E15B}"/>
            </a:ext>
          </a:extLst>
        </xdr:cNvPr>
        <xdr:cNvSpPr/>
      </xdr:nvSpPr>
      <xdr:spPr>
        <a:xfrm rot="10800000">
          <a:off x="10506072" y="1054989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47626</xdr:colOff>
      <xdr:row>0</xdr:row>
      <xdr:rowOff>154781</xdr:rowOff>
    </xdr:from>
    <xdr:to>
      <xdr:col>12</xdr:col>
      <xdr:colOff>130969</xdr:colOff>
      <xdr:row>0</xdr:row>
      <xdr:rowOff>1067969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6FD1A4A6-AB61-4F82-AB92-1B9429472461}"/>
            </a:ext>
          </a:extLst>
        </xdr:cNvPr>
        <xdr:cNvSpPr txBox="1"/>
      </xdr:nvSpPr>
      <xdr:spPr>
        <a:xfrm>
          <a:off x="9310689" y="154781"/>
          <a:ext cx="2988468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40%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minimum,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parmi ceux évaluables,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soient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soutenance de projet.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sai%20grille%20&#233;valuation%20U61%20BTS%20MGTM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reuves-compétences"/>
      <sheetName val="U61 détails compétences"/>
      <sheetName val="U61RP"/>
      <sheetName val="U61SP"/>
    </sheetNames>
    <sheetDataSet>
      <sheetData sheetId="0" refreshError="1"/>
      <sheetData sheetId="1" refreshError="1"/>
      <sheetData sheetId="2">
        <row r="4">
          <cell r="P4">
            <v>0</v>
          </cell>
        </row>
        <row r="25">
          <cell r="P25">
            <v>0</v>
          </cell>
        </row>
        <row r="26">
          <cell r="P26">
            <v>0</v>
          </cell>
        </row>
        <row r="28">
          <cell r="P28">
            <v>0</v>
          </cell>
        </row>
      </sheetData>
      <sheetData sheetId="3">
        <row r="4">
          <cell r="P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abSelected="1" zoomScale="80" zoomScaleNormal="80" workbookViewId="0">
      <selection activeCell="T29" sqref="T29:U30"/>
    </sheetView>
  </sheetViews>
  <sheetFormatPr baseColWidth="10" defaultColWidth="11.5703125" defaultRowHeight="15" x14ac:dyDescent="0.25"/>
  <cols>
    <col min="1" max="1" width="40.140625" style="2" customWidth="1"/>
    <col min="2" max="2" width="83.140625" style="72" customWidth="1"/>
    <col min="3" max="3" width="12.85546875" style="1" customWidth="1"/>
    <col min="4" max="5" width="4.42578125" style="1" customWidth="1"/>
    <col min="6" max="7" width="4.42578125" style="3" customWidth="1"/>
    <col min="8" max="8" width="7.5703125" style="73" customWidth="1"/>
    <col min="9" max="9" width="8.28515625" style="74" customWidth="1"/>
    <col min="10" max="10" width="14.7109375" style="3" customWidth="1"/>
    <col min="11" max="11" width="11.5703125" style="3"/>
    <col min="12" max="13" width="2.5703125" style="3" customWidth="1"/>
    <col min="14" max="14" width="11.5703125" style="3"/>
    <col min="15" max="15" width="2.42578125" style="3" customWidth="1"/>
    <col min="16" max="16" width="4.42578125" style="3" customWidth="1"/>
    <col min="17" max="16384" width="11.5703125" style="3"/>
  </cols>
  <sheetData>
    <row r="1" spans="1:17" ht="114.75" customHeight="1" thickBot="1" x14ac:dyDescent="0.3">
      <c r="A1" s="8" t="s">
        <v>72</v>
      </c>
      <c r="B1" s="9"/>
      <c r="C1" s="148" t="s">
        <v>1</v>
      </c>
      <c r="D1" s="149"/>
      <c r="E1" s="149"/>
      <c r="F1" s="149"/>
      <c r="G1" s="150"/>
      <c r="H1" s="10"/>
      <c r="I1" s="11"/>
      <c r="J1" s="12"/>
      <c r="K1" s="4"/>
      <c r="L1" s="4"/>
      <c r="M1" s="13"/>
      <c r="N1" s="151" t="s">
        <v>2</v>
      </c>
      <c r="P1" s="4"/>
      <c r="Q1" s="13"/>
    </row>
    <row r="2" spans="1:17" s="20" customFormat="1" ht="30" x14ac:dyDescent="0.25">
      <c r="A2" s="14" t="s">
        <v>3</v>
      </c>
      <c r="B2" s="15" t="s">
        <v>0</v>
      </c>
      <c r="C2" s="16" t="s">
        <v>4</v>
      </c>
      <c r="D2" s="16">
        <v>0</v>
      </c>
      <c r="E2" s="16">
        <v>1</v>
      </c>
      <c r="F2" s="16">
        <v>2</v>
      </c>
      <c r="G2" s="17">
        <v>3</v>
      </c>
      <c r="H2" s="18"/>
      <c r="I2" s="19"/>
      <c r="K2" s="21" t="s">
        <v>5</v>
      </c>
      <c r="M2" s="22"/>
      <c r="N2" s="151"/>
      <c r="Q2" s="22"/>
    </row>
    <row r="3" spans="1:17" s="20" customFormat="1" x14ac:dyDescent="0.25">
      <c r="A3" s="137" t="s">
        <v>6</v>
      </c>
      <c r="B3" s="138"/>
      <c r="C3" s="138"/>
      <c r="D3" s="138"/>
      <c r="E3" s="138"/>
      <c r="F3" s="138"/>
      <c r="G3" s="139"/>
      <c r="H3" s="23"/>
      <c r="I3" s="24">
        <v>0.1</v>
      </c>
      <c r="K3" s="25">
        <f>SUM(K4:K7)</f>
        <v>0</v>
      </c>
      <c r="N3" s="48">
        <f>IF(SUM(M4:M7)=0,I3,0)</f>
        <v>0</v>
      </c>
    </row>
    <row r="4" spans="1:17" x14ac:dyDescent="0.25">
      <c r="A4" s="26" t="s">
        <v>7</v>
      </c>
      <c r="B4" s="27" t="s">
        <v>8</v>
      </c>
      <c r="C4" s="85"/>
      <c r="D4" s="28"/>
      <c r="E4" s="29"/>
      <c r="F4" s="29"/>
      <c r="G4" s="29"/>
      <c r="H4" s="30" t="str">
        <f>(IF(L4="","◄",""))</f>
        <v>◄</v>
      </c>
      <c r="I4" s="31">
        <v>0.25</v>
      </c>
      <c r="J4" s="4"/>
      <c r="K4" s="32">
        <f>IF(C4="",(IF(E4&lt;&gt;"",1/3,0)+IF(F4&lt;&gt;"",2/3,0)+IF(G4&lt;&gt;"",1,0))*N4*I$3*20,"")</f>
        <v>0</v>
      </c>
      <c r="L4" s="33" t="str">
        <f>IF(C4="",IF(COUNTBLANK(D4:G4)=3,1,""),1)</f>
        <v/>
      </c>
      <c r="M4" s="34">
        <f>IF(C4="",I4,0)</f>
        <v>0.25</v>
      </c>
      <c r="N4" s="35">
        <f>IF(M4=0,0,I4/SUM(M$4:M$7))</f>
        <v>0.33333333333333331</v>
      </c>
      <c r="P4" s="13">
        <f>IF(C4="",IF(D4&lt;&gt;"",0.02,(K4/(N4*I$3*20))),"")</f>
        <v>0</v>
      </c>
    </row>
    <row r="5" spans="1:17" x14ac:dyDescent="0.25">
      <c r="A5" s="95" t="s">
        <v>9</v>
      </c>
      <c r="B5" s="96" t="s">
        <v>10</v>
      </c>
      <c r="C5" s="92" t="s">
        <v>69</v>
      </c>
      <c r="D5" s="94"/>
      <c r="E5" s="94"/>
      <c r="F5" s="94"/>
      <c r="G5" s="94"/>
      <c r="H5" s="30" t="str">
        <f t="shared" ref="H5:H7" si="0">(IF(L5="","◄",""))</f>
        <v/>
      </c>
      <c r="I5" s="31">
        <v>0.25</v>
      </c>
      <c r="J5" s="4"/>
      <c r="K5" s="32" t="str">
        <f t="shared" ref="K5:K7" si="1">IF(C5="",(IF(E5&lt;&gt;"",1/3,0)+IF(F5&lt;&gt;"",2/3,0)+IF(G5&lt;&gt;"",1,0))*N5*I$3*20,"")</f>
        <v/>
      </c>
      <c r="L5" s="33">
        <f t="shared" ref="L5:L36" si="2">IF(C5="",IF(COUNTBLANK(D5:G5)=3,1,""),1)</f>
        <v>1</v>
      </c>
      <c r="M5" s="34">
        <f t="shared" ref="M5:M26" si="3">IF(C5="",I5,0)</f>
        <v>0</v>
      </c>
      <c r="N5" s="35">
        <f t="shared" ref="N5:N7" si="4">IF(M5=0,0,I5/SUM(M$4:M$7))</f>
        <v>0</v>
      </c>
      <c r="P5" s="13" t="str">
        <f t="shared" ref="P5:P7" si="5">IF(C5="",IF(D5&lt;&gt;"",0.02,(K5/(N5*I$3*20))),"")</f>
        <v/>
      </c>
    </row>
    <row r="6" spans="1:17" x14ac:dyDescent="0.25">
      <c r="A6" s="136" t="s">
        <v>11</v>
      </c>
      <c r="B6" s="38" t="s">
        <v>73</v>
      </c>
      <c r="C6" s="85"/>
      <c r="D6" s="39"/>
      <c r="E6" s="37"/>
      <c r="F6" s="37"/>
      <c r="G6" s="37"/>
      <c r="H6" s="30" t="str">
        <f t="shared" si="0"/>
        <v>◄</v>
      </c>
      <c r="I6" s="31">
        <v>0.25</v>
      </c>
      <c r="J6" s="4"/>
      <c r="K6" s="32">
        <f t="shared" si="1"/>
        <v>0</v>
      </c>
      <c r="L6" s="33" t="str">
        <f t="shared" si="2"/>
        <v/>
      </c>
      <c r="M6" s="34">
        <f t="shared" si="3"/>
        <v>0.25</v>
      </c>
      <c r="N6" s="35">
        <f t="shared" si="4"/>
        <v>0.33333333333333331</v>
      </c>
      <c r="P6" s="13">
        <f t="shared" si="5"/>
        <v>0</v>
      </c>
    </row>
    <row r="7" spans="1:17" x14ac:dyDescent="0.25">
      <c r="A7" s="140"/>
      <c r="B7" s="40" t="s">
        <v>74</v>
      </c>
      <c r="C7" s="86"/>
      <c r="D7" s="39"/>
      <c r="E7" s="37"/>
      <c r="F7" s="37"/>
      <c r="G7" s="37"/>
      <c r="H7" s="30" t="str">
        <f t="shared" si="0"/>
        <v>◄</v>
      </c>
      <c r="I7" s="31">
        <v>0.25</v>
      </c>
      <c r="J7" s="4"/>
      <c r="K7" s="32">
        <f t="shared" si="1"/>
        <v>0</v>
      </c>
      <c r="L7" s="33" t="str">
        <f t="shared" si="2"/>
        <v/>
      </c>
      <c r="M7" s="34">
        <f t="shared" si="3"/>
        <v>0.25</v>
      </c>
      <c r="N7" s="35">
        <f t="shared" si="4"/>
        <v>0.33333333333333331</v>
      </c>
      <c r="P7" s="13">
        <f t="shared" si="5"/>
        <v>0</v>
      </c>
    </row>
    <row r="8" spans="1:17" x14ac:dyDescent="0.25">
      <c r="A8" s="137" t="s">
        <v>12</v>
      </c>
      <c r="B8" s="138"/>
      <c r="C8" s="138"/>
      <c r="D8" s="138"/>
      <c r="E8" s="138"/>
      <c r="F8" s="138"/>
      <c r="G8" s="139"/>
      <c r="H8" s="23"/>
      <c r="I8" s="41">
        <v>0.15</v>
      </c>
      <c r="K8" s="42">
        <f>SUM(K9:K11)</f>
        <v>0</v>
      </c>
      <c r="N8" s="48">
        <f>IF(SUM(M9:M11)=0,I8,0)</f>
        <v>0</v>
      </c>
    </row>
    <row r="9" spans="1:17" x14ac:dyDescent="0.25">
      <c r="A9" s="135" t="s">
        <v>12</v>
      </c>
      <c r="B9" s="38" t="s">
        <v>13</v>
      </c>
      <c r="C9" s="85"/>
      <c r="D9" s="36"/>
      <c r="E9" s="37"/>
      <c r="F9" s="37"/>
      <c r="G9" s="37"/>
      <c r="H9" s="30" t="str">
        <f t="shared" ref="H9:H11" si="6">(IF(L9="","◄",""))</f>
        <v>◄</v>
      </c>
      <c r="I9" s="43">
        <v>0.4</v>
      </c>
      <c r="K9" s="32">
        <f>IF(C9="",(IF(E9&lt;&gt;"",1/3,0)+IF(F9&lt;&gt;"",2/3,0)+IF(G9&lt;&gt;"",1,0))*N9*I$8*20,"")</f>
        <v>0</v>
      </c>
      <c r="L9" s="33" t="str">
        <f t="shared" si="2"/>
        <v/>
      </c>
      <c r="M9" s="34">
        <f t="shared" si="3"/>
        <v>0.4</v>
      </c>
      <c r="N9" s="35">
        <f>IF(M9=0,0,I9/SUM(M$9:M$11))</f>
        <v>0.4</v>
      </c>
      <c r="P9" s="13">
        <f>IF(C9="",IF(D9&lt;&gt;"",0.02,(K9/(N9*I$8*20))),"")</f>
        <v>0</v>
      </c>
    </row>
    <row r="10" spans="1:17" x14ac:dyDescent="0.25">
      <c r="A10" s="135"/>
      <c r="B10" s="38" t="s">
        <v>14</v>
      </c>
      <c r="C10" s="85"/>
      <c r="D10" s="36"/>
      <c r="E10" s="37"/>
      <c r="F10" s="37"/>
      <c r="G10" s="37"/>
      <c r="H10" s="30" t="str">
        <f t="shared" si="6"/>
        <v>◄</v>
      </c>
      <c r="I10" s="43">
        <v>0.4</v>
      </c>
      <c r="K10" s="32">
        <f t="shared" ref="K10:K11" si="7">IF(C10="",(IF(E10&lt;&gt;"",1/3,0)+IF(F10&lt;&gt;"",2/3,0)+IF(G10&lt;&gt;"",1,0))*N10*I$8*20,"")</f>
        <v>0</v>
      </c>
      <c r="L10" s="33" t="str">
        <f t="shared" si="2"/>
        <v/>
      </c>
      <c r="M10" s="34">
        <f t="shared" si="3"/>
        <v>0.4</v>
      </c>
      <c r="N10" s="35">
        <f t="shared" ref="N10:N11" si="8">IF(M10=0,0,I10/SUM(M$9:M$11))</f>
        <v>0.4</v>
      </c>
      <c r="P10" s="13">
        <f t="shared" ref="P10:P11" si="9">IF(C10="",IF(D10&lt;&gt;"",0.02,(K10/(N10*I$8*20))),"")</f>
        <v>0</v>
      </c>
    </row>
    <row r="11" spans="1:17" x14ac:dyDescent="0.25">
      <c r="A11" s="136"/>
      <c r="B11" s="40" t="s">
        <v>15</v>
      </c>
      <c r="C11" s="85"/>
      <c r="D11" s="44"/>
      <c r="E11" s="45"/>
      <c r="F11" s="45"/>
      <c r="G11" s="45"/>
      <c r="H11" s="30" t="str">
        <f t="shared" si="6"/>
        <v>◄</v>
      </c>
      <c r="I11" s="43">
        <v>0.2</v>
      </c>
      <c r="K11" s="32">
        <f t="shared" si="7"/>
        <v>0</v>
      </c>
      <c r="L11" s="33" t="str">
        <f t="shared" si="2"/>
        <v/>
      </c>
      <c r="M11" s="34">
        <f t="shared" si="3"/>
        <v>0.2</v>
      </c>
      <c r="N11" s="35">
        <f t="shared" si="8"/>
        <v>0.2</v>
      </c>
      <c r="P11" s="13">
        <f t="shared" si="9"/>
        <v>0</v>
      </c>
    </row>
    <row r="12" spans="1:17" x14ac:dyDescent="0.25">
      <c r="A12" s="137" t="s">
        <v>16</v>
      </c>
      <c r="B12" s="138"/>
      <c r="C12" s="138"/>
      <c r="D12" s="138"/>
      <c r="E12" s="138"/>
      <c r="F12" s="138"/>
      <c r="G12" s="139"/>
      <c r="H12" s="23"/>
      <c r="I12" s="41">
        <v>0.2</v>
      </c>
      <c r="K12" s="42">
        <f>SUM(K13:K21)</f>
        <v>0</v>
      </c>
      <c r="N12" s="48">
        <f>IF(SUM(M13:M21)=0,I12,0)</f>
        <v>0</v>
      </c>
    </row>
    <row r="13" spans="1:17" x14ac:dyDescent="0.25">
      <c r="A13" s="140" t="s">
        <v>16</v>
      </c>
      <c r="B13" s="97" t="s">
        <v>75</v>
      </c>
      <c r="C13" s="92" t="s">
        <v>69</v>
      </c>
      <c r="D13" s="93"/>
      <c r="E13" s="93"/>
      <c r="F13" s="93"/>
      <c r="G13" s="93"/>
      <c r="H13" s="30" t="str">
        <f>(IF(L13="","◄",""))</f>
        <v/>
      </c>
      <c r="I13" s="43">
        <v>0.05</v>
      </c>
      <c r="K13" s="32" t="str">
        <f>IF(C13="",(IF(E13&lt;&gt;"",1/3,0)+IF(F13&lt;&gt;"",2/3,0)+IF(G13&lt;&gt;"",1,0))*N13*I$12*20,"")</f>
        <v/>
      </c>
      <c r="L13" s="33">
        <f t="shared" si="2"/>
        <v>1</v>
      </c>
      <c r="M13" s="34">
        <f t="shared" si="3"/>
        <v>0</v>
      </c>
      <c r="N13" s="35">
        <f>IF(M13=0,0,I13/SUM(M$13:M$21))</f>
        <v>0</v>
      </c>
      <c r="P13" s="13" t="str">
        <f>IF(C13="",IF(D13&lt;&gt;"",0.02,(K13/(N13*I$12*20))),"")</f>
        <v/>
      </c>
    </row>
    <row r="14" spans="1:17" x14ac:dyDescent="0.25">
      <c r="A14" s="135"/>
      <c r="B14" s="46" t="s">
        <v>17</v>
      </c>
      <c r="C14" s="85"/>
      <c r="D14" s="37"/>
      <c r="E14" s="37"/>
      <c r="F14" s="37"/>
      <c r="G14" s="37"/>
      <c r="H14" s="30" t="str">
        <f t="shared" ref="H14:H26" si="10">(IF(L14="","◄",""))</f>
        <v>◄</v>
      </c>
      <c r="I14" s="43">
        <v>0.05</v>
      </c>
      <c r="K14" s="32">
        <f t="shared" ref="K14:K21" si="11">IF(C14="",(IF(E14&lt;&gt;"",1/3,0)+IF(F14&lt;&gt;"",2/3,0)+IF(G14&lt;&gt;"",1,0))*N14*I$12*20,"")</f>
        <v>0</v>
      </c>
      <c r="L14" s="33" t="str">
        <f t="shared" si="2"/>
        <v/>
      </c>
      <c r="M14" s="34">
        <f t="shared" si="3"/>
        <v>0.05</v>
      </c>
      <c r="N14" s="35">
        <f t="shared" ref="N14:N21" si="12">IF(M14=0,0,I14/SUM(M$13:M$21))</f>
        <v>0.1</v>
      </c>
      <c r="P14" s="13">
        <f t="shared" ref="P14:P21" si="13">IF(C14="",IF(D14&lt;&gt;"",0.02,(K14/(N14*I$12*20))),"")</f>
        <v>0</v>
      </c>
    </row>
    <row r="15" spans="1:17" x14ac:dyDescent="0.25">
      <c r="A15" s="135"/>
      <c r="B15" s="46" t="s">
        <v>18</v>
      </c>
      <c r="C15" s="85"/>
      <c r="D15" s="37"/>
      <c r="E15" s="37"/>
      <c r="F15" s="37"/>
      <c r="G15" s="37"/>
      <c r="H15" s="30" t="str">
        <f t="shared" si="10"/>
        <v>◄</v>
      </c>
      <c r="I15" s="43">
        <v>0.05</v>
      </c>
      <c r="K15" s="32">
        <f t="shared" si="11"/>
        <v>0</v>
      </c>
      <c r="L15" s="33" t="str">
        <f t="shared" si="2"/>
        <v/>
      </c>
      <c r="M15" s="34">
        <f t="shared" si="3"/>
        <v>0.05</v>
      </c>
      <c r="N15" s="35">
        <f t="shared" si="12"/>
        <v>0.1</v>
      </c>
      <c r="P15" s="13">
        <f t="shared" si="13"/>
        <v>0</v>
      </c>
    </row>
    <row r="16" spans="1:17" x14ac:dyDescent="0.25">
      <c r="A16" s="135"/>
      <c r="B16" s="46" t="s">
        <v>19</v>
      </c>
      <c r="C16" s="85"/>
      <c r="D16" s="37"/>
      <c r="E16" s="37"/>
      <c r="F16" s="37"/>
      <c r="G16" s="37"/>
      <c r="H16" s="30" t="str">
        <f t="shared" si="10"/>
        <v>◄</v>
      </c>
      <c r="I16" s="43">
        <v>0.15</v>
      </c>
      <c r="K16" s="32">
        <f t="shared" si="11"/>
        <v>0</v>
      </c>
      <c r="L16" s="33" t="str">
        <f t="shared" si="2"/>
        <v/>
      </c>
      <c r="M16" s="34">
        <f t="shared" si="3"/>
        <v>0.15</v>
      </c>
      <c r="N16" s="35">
        <f t="shared" si="12"/>
        <v>0.3</v>
      </c>
      <c r="P16" s="13">
        <f t="shared" si="13"/>
        <v>0</v>
      </c>
    </row>
    <row r="17" spans="1:16" x14ac:dyDescent="0.25">
      <c r="A17" s="135"/>
      <c r="B17" s="98" t="s">
        <v>20</v>
      </c>
      <c r="C17" s="92" t="s">
        <v>69</v>
      </c>
      <c r="D17" s="94"/>
      <c r="E17" s="94"/>
      <c r="F17" s="94"/>
      <c r="G17" s="94"/>
      <c r="H17" s="30" t="str">
        <f t="shared" si="10"/>
        <v/>
      </c>
      <c r="I17" s="43">
        <v>0.15</v>
      </c>
      <c r="K17" s="32" t="str">
        <f t="shared" si="11"/>
        <v/>
      </c>
      <c r="L17" s="33">
        <f t="shared" si="2"/>
        <v>1</v>
      </c>
      <c r="M17" s="34">
        <f t="shared" si="3"/>
        <v>0</v>
      </c>
      <c r="N17" s="35">
        <f t="shared" si="12"/>
        <v>0</v>
      </c>
      <c r="P17" s="13" t="str">
        <f t="shared" si="13"/>
        <v/>
      </c>
    </row>
    <row r="18" spans="1:16" x14ac:dyDescent="0.25">
      <c r="A18" s="135"/>
      <c r="B18" s="46" t="s">
        <v>21</v>
      </c>
      <c r="C18" s="85"/>
      <c r="D18" s="37"/>
      <c r="E18" s="37"/>
      <c r="F18" s="37"/>
      <c r="G18" s="37"/>
      <c r="H18" s="30" t="str">
        <f t="shared" si="10"/>
        <v>◄</v>
      </c>
      <c r="I18" s="43">
        <v>0.25</v>
      </c>
      <c r="K18" s="32">
        <f t="shared" si="11"/>
        <v>0</v>
      </c>
      <c r="L18" s="33" t="str">
        <f t="shared" si="2"/>
        <v/>
      </c>
      <c r="M18" s="34">
        <f t="shared" si="3"/>
        <v>0.25</v>
      </c>
      <c r="N18" s="35">
        <f t="shared" si="12"/>
        <v>0.5</v>
      </c>
      <c r="P18" s="13">
        <f t="shared" si="13"/>
        <v>0</v>
      </c>
    </row>
    <row r="19" spans="1:16" x14ac:dyDescent="0.25">
      <c r="A19" s="135"/>
      <c r="B19" s="98" t="s">
        <v>22</v>
      </c>
      <c r="C19" s="92" t="s">
        <v>69</v>
      </c>
      <c r="D19" s="94"/>
      <c r="E19" s="94"/>
      <c r="F19" s="94"/>
      <c r="G19" s="94"/>
      <c r="H19" s="30" t="str">
        <f t="shared" si="10"/>
        <v/>
      </c>
      <c r="I19" s="43">
        <v>0.15</v>
      </c>
      <c r="K19" s="32" t="str">
        <f t="shared" si="11"/>
        <v/>
      </c>
      <c r="L19" s="33">
        <f t="shared" si="2"/>
        <v>1</v>
      </c>
      <c r="M19" s="34">
        <f t="shared" si="3"/>
        <v>0</v>
      </c>
      <c r="N19" s="35">
        <f t="shared" si="12"/>
        <v>0</v>
      </c>
      <c r="P19" s="13" t="str">
        <f t="shared" si="13"/>
        <v/>
      </c>
    </row>
    <row r="20" spans="1:16" x14ac:dyDescent="0.25">
      <c r="A20" s="135"/>
      <c r="B20" s="98" t="s">
        <v>23</v>
      </c>
      <c r="C20" s="92" t="s">
        <v>69</v>
      </c>
      <c r="D20" s="94"/>
      <c r="E20" s="94"/>
      <c r="F20" s="94"/>
      <c r="G20" s="94"/>
      <c r="H20" s="30" t="str">
        <f t="shared" si="10"/>
        <v/>
      </c>
      <c r="I20" s="43">
        <v>0.1</v>
      </c>
      <c r="K20" s="32" t="str">
        <f t="shared" si="11"/>
        <v/>
      </c>
      <c r="L20" s="33">
        <f t="shared" si="2"/>
        <v>1</v>
      </c>
      <c r="M20" s="34">
        <f t="shared" si="3"/>
        <v>0</v>
      </c>
      <c r="N20" s="35">
        <f t="shared" si="12"/>
        <v>0</v>
      </c>
      <c r="P20" s="13" t="str">
        <f t="shared" si="13"/>
        <v/>
      </c>
    </row>
    <row r="21" spans="1:16" x14ac:dyDescent="0.25">
      <c r="A21" s="136"/>
      <c r="B21" s="99" t="s">
        <v>24</v>
      </c>
      <c r="C21" s="92" t="s">
        <v>69</v>
      </c>
      <c r="D21" s="100"/>
      <c r="E21" s="100"/>
      <c r="F21" s="100"/>
      <c r="G21" s="100"/>
      <c r="H21" s="30" t="str">
        <f t="shared" si="10"/>
        <v/>
      </c>
      <c r="I21" s="43">
        <v>0.05</v>
      </c>
      <c r="K21" s="32" t="str">
        <f t="shared" si="11"/>
        <v/>
      </c>
      <c r="L21" s="33">
        <f t="shared" si="2"/>
        <v>1</v>
      </c>
      <c r="M21" s="34">
        <f t="shared" si="3"/>
        <v>0</v>
      </c>
      <c r="N21" s="35">
        <f t="shared" si="12"/>
        <v>0</v>
      </c>
      <c r="P21" s="13" t="str">
        <f t="shared" si="13"/>
        <v/>
      </c>
    </row>
    <row r="22" spans="1:16" x14ac:dyDescent="0.25">
      <c r="A22" s="137" t="s">
        <v>25</v>
      </c>
      <c r="B22" s="138"/>
      <c r="C22" s="138"/>
      <c r="D22" s="138"/>
      <c r="E22" s="138"/>
      <c r="F22" s="138"/>
      <c r="G22" s="139"/>
      <c r="H22" s="30"/>
      <c r="I22" s="41">
        <v>0.2</v>
      </c>
      <c r="K22" s="42">
        <f>SUM(K23:K26)</f>
        <v>0</v>
      </c>
      <c r="N22" s="48">
        <f>IF(SUM(M23:M26)=0,I22,0)</f>
        <v>0</v>
      </c>
    </row>
    <row r="23" spans="1:16" x14ac:dyDescent="0.25">
      <c r="A23" s="136" t="s">
        <v>26</v>
      </c>
      <c r="B23" s="46" t="s">
        <v>70</v>
      </c>
      <c r="C23" s="37"/>
      <c r="D23" s="37"/>
      <c r="E23" s="37"/>
      <c r="F23" s="37"/>
      <c r="G23" s="37"/>
      <c r="H23" s="30" t="str">
        <f t="shared" si="10"/>
        <v>◄</v>
      </c>
      <c r="I23" s="43">
        <v>0.25</v>
      </c>
      <c r="K23" s="32">
        <f>IF(C23="",(IF(E23&lt;&gt;"",1/3,0)+IF(F23&lt;&gt;"",2/3,0)+IF(G23&lt;&gt;"",1,0))*N23*I$22*20,"")</f>
        <v>0</v>
      </c>
      <c r="L23" s="33" t="str">
        <f t="shared" si="2"/>
        <v/>
      </c>
      <c r="M23" s="34">
        <f t="shared" si="3"/>
        <v>0.25</v>
      </c>
      <c r="N23" s="81">
        <f>IF(M23=0,0,I23/SUM(M$23:M$26))</f>
        <v>0.25</v>
      </c>
      <c r="P23" s="13">
        <f>IF(C23="",IF(D23&lt;&gt;"",0.02,(K23/(N23*I$22*20))),"")</f>
        <v>0</v>
      </c>
    </row>
    <row r="24" spans="1:16" x14ac:dyDescent="0.25">
      <c r="A24" s="141"/>
      <c r="B24" s="46" t="s">
        <v>27</v>
      </c>
      <c r="C24" s="37"/>
      <c r="D24" s="37"/>
      <c r="E24" s="37"/>
      <c r="F24" s="37"/>
      <c r="G24" s="37"/>
      <c r="H24" s="30" t="str">
        <f t="shared" si="10"/>
        <v>◄</v>
      </c>
      <c r="I24" s="43">
        <v>0.25</v>
      </c>
      <c r="K24" s="32">
        <f t="shared" ref="K24:K26" si="14">IF(C24="",(IF(E24&lt;&gt;"",1/3,0)+IF(F24&lt;&gt;"",2/3,0)+IF(G24&lt;&gt;"",1,0))*N24*I$22*20,"")</f>
        <v>0</v>
      </c>
      <c r="L24" s="33" t="str">
        <f t="shared" si="2"/>
        <v/>
      </c>
      <c r="M24" s="34">
        <f t="shared" si="3"/>
        <v>0.25</v>
      </c>
      <c r="N24" s="35">
        <f t="shared" ref="N24:N26" si="15">IF(M24=0,0,I24/SUM(M$23:M$26))</f>
        <v>0.25</v>
      </c>
      <c r="P24" s="13">
        <f t="shared" ref="P24:P26" si="16">IF(C24="",IF(D24&lt;&gt;"",0.02,(K24/(N24*I$22*20))),"")</f>
        <v>0</v>
      </c>
    </row>
    <row r="25" spans="1:16" ht="24.75" customHeight="1" x14ac:dyDescent="0.25">
      <c r="A25" s="141"/>
      <c r="B25" s="46" t="s">
        <v>28</v>
      </c>
      <c r="C25" s="37"/>
      <c r="D25" s="37"/>
      <c r="E25" s="37"/>
      <c r="F25" s="37"/>
      <c r="G25" s="37"/>
      <c r="H25" s="30" t="str">
        <f t="shared" si="10"/>
        <v>◄</v>
      </c>
      <c r="I25" s="43">
        <v>0.25</v>
      </c>
      <c r="K25" s="32">
        <f t="shared" si="14"/>
        <v>0</v>
      </c>
      <c r="L25" s="33" t="str">
        <f t="shared" si="2"/>
        <v/>
      </c>
      <c r="M25" s="34">
        <f t="shared" si="3"/>
        <v>0.25</v>
      </c>
      <c r="N25" s="35">
        <f t="shared" si="15"/>
        <v>0.25</v>
      </c>
      <c r="P25" s="13">
        <f t="shared" si="16"/>
        <v>0</v>
      </c>
    </row>
    <row r="26" spans="1:16" x14ac:dyDescent="0.25">
      <c r="A26" s="141"/>
      <c r="B26" s="47" t="s">
        <v>29</v>
      </c>
      <c r="C26" s="45"/>
      <c r="D26" s="45"/>
      <c r="E26" s="45"/>
      <c r="F26" s="45"/>
      <c r="G26" s="45"/>
      <c r="H26" s="30" t="str">
        <f t="shared" si="10"/>
        <v>◄</v>
      </c>
      <c r="I26" s="43">
        <v>0.25</v>
      </c>
      <c r="K26" s="32">
        <f t="shared" si="14"/>
        <v>0</v>
      </c>
      <c r="L26" s="33" t="str">
        <f t="shared" si="2"/>
        <v/>
      </c>
      <c r="M26" s="34">
        <f t="shared" si="3"/>
        <v>0.25</v>
      </c>
      <c r="N26" s="35">
        <f t="shared" si="15"/>
        <v>0.25</v>
      </c>
      <c r="P26" s="13">
        <f t="shared" si="16"/>
        <v>0</v>
      </c>
    </row>
    <row r="27" spans="1:16" x14ac:dyDescent="0.25">
      <c r="A27" s="142" t="s">
        <v>30</v>
      </c>
      <c r="B27" s="143"/>
      <c r="C27" s="143"/>
      <c r="D27" s="143"/>
      <c r="E27" s="143"/>
      <c r="F27" s="143"/>
      <c r="G27" s="144"/>
      <c r="H27" s="23"/>
      <c r="I27" s="41">
        <v>0.15</v>
      </c>
      <c r="K27" s="25">
        <f>SUM(K28:K33)</f>
        <v>0</v>
      </c>
      <c r="N27" s="48">
        <f>IF(SUM(M28:M33)=0,I27,0)</f>
        <v>0.15</v>
      </c>
    </row>
    <row r="28" spans="1:16" ht="16.899999999999999" customHeight="1" x14ac:dyDescent="0.25">
      <c r="A28" s="145" t="s">
        <v>31</v>
      </c>
      <c r="B28" s="97" t="s">
        <v>22</v>
      </c>
      <c r="C28" s="93" t="s">
        <v>69</v>
      </c>
      <c r="D28" s="93"/>
      <c r="E28" s="93"/>
      <c r="F28" s="93"/>
      <c r="G28" s="93"/>
      <c r="H28" s="30" t="str">
        <f>(IF(L28="","◄",""))</f>
        <v/>
      </c>
      <c r="I28" s="87">
        <v>0.15</v>
      </c>
      <c r="J28" s="1"/>
      <c r="K28" s="32" t="str">
        <f>IF(C28="",(IF(E28&lt;&gt;"",1/3,0)+IF(F28&lt;&gt;"",2/3,0)+IF(G28&lt;&gt;"",1,0))*N28*I$27*20,"")</f>
        <v/>
      </c>
      <c r="L28" s="33">
        <f t="shared" si="2"/>
        <v>1</v>
      </c>
      <c r="M28" s="33">
        <f>IF(C28="",I28,0)</f>
        <v>0</v>
      </c>
      <c r="N28" s="35">
        <f>IF(M28=0,0,I28/SUM(M$28:M$33))</f>
        <v>0</v>
      </c>
      <c r="P28" s="13" t="str">
        <f>IF(C28="",IF(D28&lt;&gt;"",0.02,(K28/(N28*I$27*20))),"")</f>
        <v/>
      </c>
    </row>
    <row r="29" spans="1:16" ht="16.899999999999999" customHeight="1" x14ac:dyDescent="0.25">
      <c r="A29" s="145"/>
      <c r="B29" s="97" t="s">
        <v>76</v>
      </c>
      <c r="C29" s="93" t="s">
        <v>69</v>
      </c>
      <c r="D29" s="93"/>
      <c r="E29" s="93"/>
      <c r="F29" s="93"/>
      <c r="G29" s="93"/>
      <c r="H29" s="30" t="str">
        <f>(IF(L29="","◄",""))</f>
        <v/>
      </c>
      <c r="I29" s="50">
        <v>0.3</v>
      </c>
      <c r="J29" s="1"/>
      <c r="K29" s="32" t="str">
        <f t="shared" ref="K29:K33" si="17">IF(C29="",(IF(E29&lt;&gt;"",1/3,0)+IF(F29&lt;&gt;"",2/3,0)+IF(G29&lt;&gt;"",1,0))*N29*I$27*20,"")</f>
        <v/>
      </c>
      <c r="L29" s="33">
        <f t="shared" si="2"/>
        <v>1</v>
      </c>
      <c r="M29" s="33">
        <f t="shared" ref="M29:M33" si="18">IF(C29="",I29,0)</f>
        <v>0</v>
      </c>
      <c r="N29" s="35">
        <f t="shared" ref="N29:N33" si="19">IF(M29=0,0,I29/SUM(M$28:M$33))</f>
        <v>0</v>
      </c>
      <c r="P29" s="13" t="str">
        <f t="shared" ref="P29:P33" si="20">IF(C29="",IF(D29&lt;&gt;"",0.02,(K29/(N29*I$27*20))),"")</f>
        <v/>
      </c>
    </row>
    <row r="30" spans="1:16" x14ac:dyDescent="0.25">
      <c r="A30" s="145"/>
      <c r="B30" s="101" t="s">
        <v>32</v>
      </c>
      <c r="C30" s="94" t="s">
        <v>69</v>
      </c>
      <c r="D30" s="94"/>
      <c r="E30" s="94"/>
      <c r="F30" s="94"/>
      <c r="G30" s="94"/>
      <c r="H30" s="30" t="str">
        <f t="shared" ref="H30:H33" si="21">(IF(L30="","◄",""))</f>
        <v/>
      </c>
      <c r="I30" s="50">
        <v>0.15</v>
      </c>
      <c r="J30" s="1"/>
      <c r="K30" s="32" t="str">
        <f t="shared" si="17"/>
        <v/>
      </c>
      <c r="L30" s="33">
        <f t="shared" si="2"/>
        <v>1</v>
      </c>
      <c r="M30" s="33">
        <f t="shared" si="18"/>
        <v>0</v>
      </c>
      <c r="N30" s="35">
        <f t="shared" si="19"/>
        <v>0</v>
      </c>
      <c r="P30" s="13" t="str">
        <f t="shared" si="20"/>
        <v/>
      </c>
    </row>
    <row r="31" spans="1:16" x14ac:dyDescent="0.25">
      <c r="A31" s="145"/>
      <c r="B31" s="98" t="s">
        <v>33</v>
      </c>
      <c r="C31" s="94" t="s">
        <v>69</v>
      </c>
      <c r="D31" s="94"/>
      <c r="E31" s="94"/>
      <c r="F31" s="94"/>
      <c r="G31" s="94"/>
      <c r="H31" s="30" t="str">
        <f t="shared" si="21"/>
        <v/>
      </c>
      <c r="I31" s="50">
        <v>0.15</v>
      </c>
      <c r="J31" s="1"/>
      <c r="K31" s="32" t="str">
        <f t="shared" si="17"/>
        <v/>
      </c>
      <c r="L31" s="33">
        <f t="shared" si="2"/>
        <v>1</v>
      </c>
      <c r="M31" s="33">
        <f t="shared" si="18"/>
        <v>0</v>
      </c>
      <c r="N31" s="35">
        <f t="shared" si="19"/>
        <v>0</v>
      </c>
      <c r="P31" s="13" t="str">
        <f t="shared" si="20"/>
        <v/>
      </c>
    </row>
    <row r="32" spans="1:16" x14ac:dyDescent="0.25">
      <c r="A32" s="145"/>
      <c r="B32" s="98" t="s">
        <v>34</v>
      </c>
      <c r="C32" s="94" t="s">
        <v>69</v>
      </c>
      <c r="D32" s="94"/>
      <c r="E32" s="94"/>
      <c r="F32" s="94"/>
      <c r="G32" s="94"/>
      <c r="H32" s="30" t="str">
        <f t="shared" si="21"/>
        <v/>
      </c>
      <c r="I32" s="50">
        <v>0.1</v>
      </c>
      <c r="J32" s="1"/>
      <c r="K32" s="32" t="str">
        <f t="shared" si="17"/>
        <v/>
      </c>
      <c r="L32" s="33">
        <f t="shared" si="2"/>
        <v>1</v>
      </c>
      <c r="M32" s="33">
        <f t="shared" si="18"/>
        <v>0</v>
      </c>
      <c r="N32" s="35">
        <f t="shared" si="19"/>
        <v>0</v>
      </c>
      <c r="P32" s="13" t="str">
        <f t="shared" si="20"/>
        <v/>
      </c>
    </row>
    <row r="33" spans="1:17" x14ac:dyDescent="0.25">
      <c r="A33" s="146"/>
      <c r="B33" s="98" t="s">
        <v>35</v>
      </c>
      <c r="C33" s="94" t="s">
        <v>69</v>
      </c>
      <c r="D33" s="94"/>
      <c r="E33" s="94"/>
      <c r="F33" s="94"/>
      <c r="G33" s="94"/>
      <c r="H33" s="30" t="str">
        <f t="shared" si="21"/>
        <v/>
      </c>
      <c r="I33" s="50">
        <v>0.15</v>
      </c>
      <c r="J33" s="1"/>
      <c r="K33" s="32" t="str">
        <f t="shared" si="17"/>
        <v/>
      </c>
      <c r="L33" s="33">
        <f t="shared" si="2"/>
        <v>1</v>
      </c>
      <c r="M33" s="33">
        <f t="shared" si="18"/>
        <v>0</v>
      </c>
      <c r="N33" s="35">
        <f t="shared" si="19"/>
        <v>0</v>
      </c>
      <c r="P33" s="13" t="str">
        <f t="shared" si="20"/>
        <v/>
      </c>
    </row>
    <row r="34" spans="1:17" x14ac:dyDescent="0.25">
      <c r="A34" s="137" t="s">
        <v>36</v>
      </c>
      <c r="B34" s="138"/>
      <c r="C34" s="138"/>
      <c r="D34" s="138"/>
      <c r="E34" s="138"/>
      <c r="F34" s="138"/>
      <c r="G34" s="138"/>
      <c r="H34" s="23"/>
      <c r="I34" s="41">
        <v>0.2</v>
      </c>
      <c r="K34" s="25">
        <f>SUM(K35:K36)</f>
        <v>0</v>
      </c>
      <c r="N34" s="48">
        <f>IF(SUM(M35:M36)=0,I34,0)</f>
        <v>0.2</v>
      </c>
    </row>
    <row r="35" spans="1:17" ht="20.25" customHeight="1" x14ac:dyDescent="0.25">
      <c r="A35" s="146" t="s">
        <v>77</v>
      </c>
      <c r="B35" s="97" t="s">
        <v>37</v>
      </c>
      <c r="C35" s="93" t="s">
        <v>69</v>
      </c>
      <c r="D35" s="93"/>
      <c r="E35" s="93"/>
      <c r="F35" s="93"/>
      <c r="G35" s="93"/>
      <c r="H35" s="30" t="str">
        <f>(IF(L35="","◄",""))</f>
        <v/>
      </c>
      <c r="I35" s="50">
        <v>0.3</v>
      </c>
      <c r="J35" s="1"/>
      <c r="K35" s="32" t="str">
        <f>IF(C35="",(IF(E35&lt;&gt;"",1/3,0)+IF(F35&lt;&gt;"",2/3,0)+IF(G35&lt;&gt;"",1,0))*N35*I$34*20,"")</f>
        <v/>
      </c>
      <c r="L35" s="33">
        <f t="shared" si="2"/>
        <v>1</v>
      </c>
      <c r="M35" s="33">
        <f>IF(C35="",I35,0)</f>
        <v>0</v>
      </c>
      <c r="N35" s="35">
        <f>IF(M35=0,0,I35/SUM(M$35:M$36))</f>
        <v>0</v>
      </c>
      <c r="P35" s="13" t="str">
        <f>IF(C35="",IF(D35&lt;&gt;"",0.02,(K35/(N35*I$34*20))),"")</f>
        <v/>
      </c>
    </row>
    <row r="36" spans="1:17" ht="26.25" customHeight="1" x14ac:dyDescent="0.25">
      <c r="A36" s="147"/>
      <c r="B36" s="98" t="s">
        <v>78</v>
      </c>
      <c r="C36" s="94" t="s">
        <v>69</v>
      </c>
      <c r="D36" s="94"/>
      <c r="E36" s="94"/>
      <c r="F36" s="94"/>
      <c r="G36" s="94"/>
      <c r="H36" s="30" t="str">
        <f t="shared" ref="H36" si="22">(IF(L36="","◄",""))</f>
        <v/>
      </c>
      <c r="I36" s="50">
        <v>0.7</v>
      </c>
      <c r="J36" s="1"/>
      <c r="K36" s="32" t="str">
        <f>IF(C36="",(IF(E36&lt;&gt;"",1/3,0)+IF(F36&lt;&gt;"",2/3,0)+IF(G36&lt;&gt;"",1,0))*N36*I$34*20,"")</f>
        <v/>
      </c>
      <c r="L36" s="33">
        <f t="shared" si="2"/>
        <v>1</v>
      </c>
      <c r="M36" s="33">
        <f t="shared" ref="M36" si="23">IF(C36="",I36,0)</f>
        <v>0</v>
      </c>
      <c r="N36" s="35">
        <f>IF(M36=0,0,I36/SUM(M$35:M$36))</f>
        <v>0</v>
      </c>
      <c r="P36" s="13" t="str">
        <f>IF(C36="",IF(D36&lt;&gt;"",0.02,(K36/(N36*I$34*20))),"")</f>
        <v/>
      </c>
    </row>
    <row r="37" spans="1:17" ht="15.75" thickBot="1" x14ac:dyDescent="0.3">
      <c r="A37" s="132"/>
      <c r="B37" s="133"/>
      <c r="C37" s="133"/>
      <c r="D37" s="133"/>
      <c r="E37" s="133"/>
      <c r="F37" s="133"/>
      <c r="G37" s="134"/>
      <c r="H37" s="23"/>
      <c r="I37" s="41"/>
      <c r="K37" s="42"/>
      <c r="N37" s="48" t="e">
        <f>IF(#REF!=0,I37,0)</f>
        <v>#REF!</v>
      </c>
    </row>
    <row r="38" spans="1:17" ht="25.15" customHeight="1" thickBot="1" x14ac:dyDescent="0.3">
      <c r="B38" s="108" t="s">
        <v>38</v>
      </c>
      <c r="C38" s="108"/>
      <c r="D38" s="108"/>
      <c r="E38" s="108"/>
      <c r="F38" s="108"/>
      <c r="G38" s="108"/>
      <c r="H38" s="30"/>
      <c r="I38" s="51">
        <f>SUM(M4:M7)*I3+SUM(M9:M11)*I8+SUM(M13:M21)*I12+SUM(M23:M26)*I22+SUM(M28:M33)*I27+SUM(M35:M36)*I34</f>
        <v>0.52500000000000002</v>
      </c>
      <c r="K38" s="52" t="s">
        <v>71</v>
      </c>
      <c r="L38" s="33"/>
    </row>
    <row r="39" spans="1:17" ht="15.75" thickBot="1" x14ac:dyDescent="0.3">
      <c r="A39" s="53"/>
      <c r="B39" s="54"/>
      <c r="C39" s="55" t="s">
        <v>39</v>
      </c>
      <c r="D39" s="56"/>
      <c r="E39" s="109">
        <f>(K3+K8+K12+K22+K27+K34)/(1-N3-N8-N12-N22-N27-N34)</f>
        <v>0</v>
      </c>
      <c r="F39" s="110"/>
      <c r="G39" s="111" t="s">
        <v>40</v>
      </c>
      <c r="H39" s="111"/>
      <c r="I39" s="112"/>
      <c r="J39" s="57"/>
      <c r="K39" s="4"/>
      <c r="L39" s="13"/>
      <c r="M39" s="13"/>
      <c r="N39" s="4"/>
      <c r="O39" s="4"/>
      <c r="P39" s="13"/>
    </row>
    <row r="40" spans="1:17" ht="21.75" thickBot="1" x14ac:dyDescent="0.3">
      <c r="A40" s="53"/>
      <c r="B40" s="54"/>
      <c r="C40" s="58" t="s">
        <v>41</v>
      </c>
      <c r="D40" s="56"/>
      <c r="E40" s="113"/>
      <c r="F40" s="114"/>
      <c r="G40" s="115" t="s">
        <v>42</v>
      </c>
      <c r="H40" s="115"/>
      <c r="I40" s="116"/>
      <c r="J40" s="59"/>
      <c r="K40" s="4"/>
      <c r="L40" s="13"/>
      <c r="M40" s="13"/>
      <c r="N40" s="4"/>
      <c r="O40" s="4"/>
      <c r="P40" s="13"/>
    </row>
    <row r="41" spans="1:17" ht="15.75" thickBot="1" x14ac:dyDescent="0.3">
      <c r="A41" s="117"/>
      <c r="B41" s="117"/>
      <c r="C41" s="117"/>
      <c r="D41" s="117"/>
      <c r="E41" s="117"/>
      <c r="F41" s="117"/>
      <c r="G41" s="117"/>
      <c r="H41" s="117"/>
      <c r="I41" s="117"/>
      <c r="J41" s="57"/>
      <c r="K41" s="4"/>
      <c r="L41" s="13"/>
      <c r="M41" s="13"/>
      <c r="N41" s="4"/>
      <c r="O41" s="4"/>
      <c r="P41" s="13"/>
    </row>
    <row r="42" spans="1:17" x14ac:dyDescent="0.25">
      <c r="A42" s="118" t="s">
        <v>43</v>
      </c>
      <c r="B42" s="119"/>
      <c r="C42" s="120"/>
      <c r="D42" s="60"/>
      <c r="E42" s="121" t="s">
        <v>44</v>
      </c>
      <c r="F42" s="122"/>
      <c r="G42" s="122"/>
      <c r="H42" s="122"/>
      <c r="I42" s="123"/>
      <c r="J42" s="57"/>
      <c r="K42" s="4"/>
      <c r="L42" s="13"/>
      <c r="M42" s="13"/>
      <c r="N42" s="4"/>
      <c r="O42" s="4"/>
      <c r="P42" s="13"/>
    </row>
    <row r="43" spans="1:17" ht="15.75" thickBot="1" x14ac:dyDescent="0.3">
      <c r="A43" s="124"/>
      <c r="B43" s="125"/>
      <c r="C43" s="126"/>
      <c r="D43" s="60"/>
      <c r="E43" s="127"/>
      <c r="F43" s="128"/>
      <c r="G43" s="128"/>
      <c r="H43" s="128"/>
      <c r="I43" s="129"/>
      <c r="J43" s="57"/>
      <c r="K43" s="4"/>
      <c r="L43" s="13"/>
      <c r="M43" s="13"/>
      <c r="N43" s="4"/>
      <c r="O43" s="4"/>
      <c r="P43" s="13"/>
    </row>
    <row r="44" spans="1:17" ht="15.75" thickBot="1" x14ac:dyDescent="0.3">
      <c r="A44" s="61"/>
      <c r="B44" s="60"/>
      <c r="C44" s="60"/>
      <c r="D44" s="62"/>
      <c r="E44" s="62"/>
      <c r="F44" s="62"/>
      <c r="G44" s="62"/>
      <c r="H44" s="62"/>
      <c r="I44" s="62"/>
      <c r="J44" s="57"/>
      <c r="K44" s="4"/>
      <c r="L44" s="13"/>
      <c r="M44" s="13"/>
      <c r="N44" s="4"/>
      <c r="O44" s="4"/>
      <c r="P44" s="13"/>
    </row>
    <row r="45" spans="1:17" x14ac:dyDescent="0.25">
      <c r="A45" s="130" t="s">
        <v>45</v>
      </c>
      <c r="B45" s="131"/>
      <c r="C45" s="63" t="s">
        <v>46</v>
      </c>
      <c r="D45" s="64"/>
      <c r="E45" s="3"/>
      <c r="H45" s="65"/>
      <c r="I45" s="4"/>
      <c r="J45" s="57"/>
      <c r="K45" s="4"/>
      <c r="L45" s="13"/>
      <c r="M45" s="13"/>
      <c r="N45" s="4"/>
      <c r="O45" s="4"/>
      <c r="P45" s="13"/>
    </row>
    <row r="46" spans="1:17" x14ac:dyDescent="0.25">
      <c r="A46" s="66"/>
      <c r="B46" s="67"/>
      <c r="C46" s="68"/>
      <c r="D46" s="69"/>
      <c r="E46" s="3"/>
      <c r="H46" s="65"/>
      <c r="I46" s="4"/>
      <c r="J46" s="57"/>
      <c r="K46" s="4"/>
      <c r="L46" s="13"/>
      <c r="M46" s="13"/>
      <c r="N46" s="4"/>
      <c r="O46" s="4"/>
      <c r="P46" s="13"/>
    </row>
    <row r="47" spans="1:17" s="13" customFormat="1" x14ac:dyDescent="0.25">
      <c r="A47" s="66"/>
      <c r="B47" s="67"/>
      <c r="C47" s="68"/>
      <c r="D47" s="69"/>
      <c r="E47" s="70"/>
      <c r="F47" s="70"/>
      <c r="G47" s="70"/>
      <c r="H47" s="70"/>
      <c r="I47" s="70"/>
      <c r="J47" s="57"/>
      <c r="K47" s="4"/>
      <c r="N47" s="4"/>
      <c r="O47" s="4"/>
      <c r="Q47" s="3"/>
    </row>
    <row r="48" spans="1:17" s="13" customFormat="1" ht="15.75" thickBot="1" x14ac:dyDescent="0.3">
      <c r="A48" s="104"/>
      <c r="B48" s="105"/>
      <c r="C48" s="71"/>
      <c r="D48" s="69"/>
      <c r="E48" s="106"/>
      <c r="F48" s="107"/>
      <c r="G48" s="107"/>
      <c r="H48" s="107"/>
      <c r="I48" s="107"/>
      <c r="J48" s="57"/>
      <c r="K48" s="4"/>
      <c r="N48" s="4"/>
      <c r="O48" s="4"/>
      <c r="Q48" s="3"/>
    </row>
  </sheetData>
  <mergeCells count="28">
    <mergeCell ref="C1:G1"/>
    <mergeCell ref="N1:N2"/>
    <mergeCell ref="A3:G3"/>
    <mergeCell ref="A6:A7"/>
    <mergeCell ref="A8:G8"/>
    <mergeCell ref="A37:G37"/>
    <mergeCell ref="A9:A11"/>
    <mergeCell ref="A12:G12"/>
    <mergeCell ref="A13:A21"/>
    <mergeCell ref="A22:G22"/>
    <mergeCell ref="A23:A26"/>
    <mergeCell ref="A27:G27"/>
    <mergeCell ref="A28:A33"/>
    <mergeCell ref="A34:G34"/>
    <mergeCell ref="A35:A36"/>
    <mergeCell ref="A48:B48"/>
    <mergeCell ref="E48:I48"/>
    <mergeCell ref="B38:G38"/>
    <mergeCell ref="E39:F39"/>
    <mergeCell ref="G39:I39"/>
    <mergeCell ref="E40:F40"/>
    <mergeCell ref="G40:I40"/>
    <mergeCell ref="A41:I41"/>
    <mergeCell ref="A42:C42"/>
    <mergeCell ref="E42:I42"/>
    <mergeCell ref="A43:C43"/>
    <mergeCell ref="E43:I43"/>
    <mergeCell ref="A45:B4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="80" zoomScaleNormal="80" workbookViewId="0">
      <selection activeCell="N5" sqref="N5"/>
    </sheetView>
  </sheetViews>
  <sheetFormatPr baseColWidth="10" defaultColWidth="11.5703125" defaultRowHeight="15" x14ac:dyDescent="0.25"/>
  <cols>
    <col min="1" max="1" width="30.85546875" style="2" customWidth="1"/>
    <col min="2" max="2" width="80.5703125" style="72" customWidth="1"/>
    <col min="3" max="3" width="11.85546875" style="3" customWidth="1"/>
    <col min="4" max="7" width="3.85546875" style="1" customWidth="1"/>
    <col min="8" max="8" width="5.42578125" style="73" customWidth="1"/>
    <col min="9" max="9" width="8.28515625" style="7" customWidth="1"/>
    <col min="10" max="10" width="15.7109375" style="3" customWidth="1"/>
    <col min="11" max="11" width="11.5703125" style="3"/>
    <col min="12" max="13" width="2.7109375" style="3" customWidth="1"/>
    <col min="14" max="14" width="11.5703125" style="3"/>
    <col min="15" max="15" width="3" style="3" customWidth="1"/>
    <col min="16" max="16" width="7.7109375" style="3" customWidth="1"/>
    <col min="17" max="16384" width="11.5703125" style="3"/>
  </cols>
  <sheetData>
    <row r="1" spans="1:17" ht="108.75" customHeight="1" thickBot="1" x14ac:dyDescent="0.3">
      <c r="A1" s="8" t="s">
        <v>72</v>
      </c>
      <c r="B1" s="9"/>
      <c r="C1" s="148" t="s">
        <v>47</v>
      </c>
      <c r="D1" s="149"/>
      <c r="E1" s="149"/>
      <c r="F1" s="149"/>
      <c r="G1" s="150"/>
      <c r="H1" s="10"/>
      <c r="I1" s="10"/>
      <c r="J1" s="11"/>
      <c r="K1" s="12"/>
      <c r="L1" s="4"/>
      <c r="M1" s="13"/>
      <c r="N1" s="151" t="s">
        <v>2</v>
      </c>
      <c r="P1" s="4"/>
      <c r="Q1" s="13"/>
    </row>
    <row r="2" spans="1:17" s="20" customFormat="1" ht="32.25" customHeight="1" thickBot="1" x14ac:dyDescent="0.3">
      <c r="A2" s="75" t="s">
        <v>3</v>
      </c>
      <c r="B2" s="76" t="s">
        <v>0</v>
      </c>
      <c r="C2" s="77" t="s">
        <v>4</v>
      </c>
      <c r="D2" s="77">
        <v>0</v>
      </c>
      <c r="E2" s="77">
        <v>1</v>
      </c>
      <c r="F2" s="77">
        <v>2</v>
      </c>
      <c r="G2" s="78">
        <v>3</v>
      </c>
      <c r="H2" s="18"/>
      <c r="I2" s="18"/>
      <c r="J2" s="19"/>
      <c r="K2" s="21" t="s">
        <v>5</v>
      </c>
      <c r="M2" s="22"/>
      <c r="N2" s="151"/>
      <c r="Q2" s="22"/>
    </row>
    <row r="3" spans="1:17" ht="18" customHeight="1" x14ac:dyDescent="0.25">
      <c r="A3" s="156" t="s">
        <v>48</v>
      </c>
      <c r="B3" s="156"/>
      <c r="C3" s="156"/>
      <c r="D3" s="156"/>
      <c r="E3" s="156"/>
      <c r="F3" s="156"/>
      <c r="G3" s="156"/>
      <c r="H3" s="23"/>
      <c r="I3" s="79">
        <v>0.1</v>
      </c>
      <c r="K3" s="42">
        <f>SUM(K4:K4)</f>
        <v>0</v>
      </c>
      <c r="N3" s="91">
        <f>IF(SUM(M4)=0,I3,0)</f>
        <v>0.1</v>
      </c>
    </row>
    <row r="4" spans="1:17" ht="45.75" customHeight="1" x14ac:dyDescent="0.25">
      <c r="A4" s="102" t="s">
        <v>49</v>
      </c>
      <c r="B4" s="103" t="s">
        <v>50</v>
      </c>
      <c r="C4" s="94" t="s">
        <v>69</v>
      </c>
      <c r="D4" s="94"/>
      <c r="E4" s="94"/>
      <c r="F4" s="94"/>
      <c r="G4" s="94"/>
      <c r="H4" s="88" t="str">
        <f>(IF(L4="","◄",""))</f>
        <v/>
      </c>
      <c r="I4" s="90">
        <v>1</v>
      </c>
      <c r="J4" s="80"/>
      <c r="K4" s="32" t="str">
        <f>IF(C4="",(IF(E4&lt;&gt;"",1/3,0)+IF(F4&lt;&gt;"",2/3,0)+IF(G4&lt;&gt;"",1,0))*N4*I$3*20,"")</f>
        <v/>
      </c>
      <c r="L4" s="33">
        <f>IF(C4="",IF(COUNTBLANK(D4:G4)=3,1,""),1)</f>
        <v>1</v>
      </c>
      <c r="M4" s="34">
        <f>IF(C4="",I4,0)</f>
        <v>0</v>
      </c>
      <c r="N4" s="35">
        <f>IF(M4=0,0,I4/SUM(M$4:M$4))</f>
        <v>0</v>
      </c>
      <c r="P4" s="13" t="str">
        <f>IF(C4="",IF(D4&lt;&gt;"",0.02,(K4/(N4*I$3*20))),"")</f>
        <v/>
      </c>
      <c r="Q4" s="82"/>
    </row>
    <row r="5" spans="1:17" ht="15.75" customHeight="1" x14ac:dyDescent="0.25">
      <c r="A5" s="152" t="s">
        <v>51</v>
      </c>
      <c r="B5" s="152"/>
      <c r="C5" s="152"/>
      <c r="D5" s="152"/>
      <c r="E5" s="152"/>
      <c r="F5" s="152"/>
      <c r="G5" s="152"/>
      <c r="H5" s="89"/>
      <c r="I5" s="79">
        <v>0.25</v>
      </c>
      <c r="K5" s="42">
        <f>SUM(K6:K8)</f>
        <v>0</v>
      </c>
      <c r="N5" s="91">
        <f>IF(SUM(M6:M8)=0,I5,0)</f>
        <v>0</v>
      </c>
    </row>
    <row r="6" spans="1:17" ht="18" customHeight="1" x14ac:dyDescent="0.25">
      <c r="A6" s="135" t="s">
        <v>52</v>
      </c>
      <c r="B6" s="5" t="s">
        <v>53</v>
      </c>
      <c r="C6" s="49"/>
      <c r="D6" s="36"/>
      <c r="E6" s="36"/>
      <c r="F6" s="36"/>
      <c r="G6" s="36"/>
      <c r="H6" s="88" t="str">
        <f>(IF(L6="","◄",""))</f>
        <v>◄</v>
      </c>
      <c r="I6" s="90">
        <v>0.3</v>
      </c>
      <c r="K6" s="32">
        <f>IF(C6="",(IF(E6&lt;&gt;"",1/3,0)+IF(F6&lt;&gt;"",2/3,0)+IF(G6&lt;&gt;"",1,0))*N6*I$5*20,"")</f>
        <v>0</v>
      </c>
      <c r="L6" s="33" t="str">
        <f>IF(C6="",IF(COUNTBLANK(D6:G6)=3,1,""),1)</f>
        <v/>
      </c>
      <c r="M6" s="34">
        <f>IF(C6="",I6,0)</f>
        <v>0.3</v>
      </c>
      <c r="N6" s="35">
        <f>IF(M6=0,0,I6/SUM(M$6:M$8))</f>
        <v>0.3</v>
      </c>
      <c r="P6" s="13">
        <f>IF(C6="",IF(D6&lt;&gt;"",0.02,(K6/(N6*I$5*20))),"")</f>
        <v>0</v>
      </c>
    </row>
    <row r="7" spans="1:17" ht="21.6" customHeight="1" x14ac:dyDescent="0.25">
      <c r="A7" s="135"/>
      <c r="B7" s="5" t="s">
        <v>54</v>
      </c>
      <c r="C7" s="49"/>
      <c r="D7" s="36"/>
      <c r="E7" s="36"/>
      <c r="F7" s="36"/>
      <c r="G7" s="36"/>
      <c r="H7" s="88" t="str">
        <f t="shared" ref="H7:H8" si="0">(IF(L7="","◄",""))</f>
        <v>◄</v>
      </c>
      <c r="I7" s="90">
        <v>0.4</v>
      </c>
      <c r="K7" s="32">
        <f t="shared" ref="K7:K8" si="1">IF(C7="",(IF(E7&lt;&gt;"",1/3,0)+IF(F7&lt;&gt;"",2/3,0)+IF(G7&lt;&gt;"",1,0))*N7*I$5*20,"")</f>
        <v>0</v>
      </c>
      <c r="L7" s="33" t="str">
        <f t="shared" ref="L7:L8" si="2">IF(C7="",IF(COUNTBLANK(D7:G7)=3,1,""),1)</f>
        <v/>
      </c>
      <c r="M7" s="34">
        <f t="shared" ref="M7:M8" si="3">IF(C7="",I7,0)</f>
        <v>0.4</v>
      </c>
      <c r="N7" s="35">
        <f t="shared" ref="N7:N8" si="4">IF(M7=0,0,I7/SUM(M$6:M$8))</f>
        <v>0.4</v>
      </c>
      <c r="P7" s="13">
        <f t="shared" ref="P7:P8" si="5">IF(C7="",IF(D7&lt;&gt;"",0.02,(K7/(N7*I$5*20))),"")</f>
        <v>0</v>
      </c>
    </row>
    <row r="8" spans="1:17" ht="27" customHeight="1" x14ac:dyDescent="0.25">
      <c r="A8" s="135"/>
      <c r="B8" s="83" t="s">
        <v>55</v>
      </c>
      <c r="C8" s="49"/>
      <c r="D8" s="36"/>
      <c r="E8" s="36"/>
      <c r="F8" s="36"/>
      <c r="G8" s="36"/>
      <c r="H8" s="88" t="str">
        <f t="shared" si="0"/>
        <v>◄</v>
      </c>
      <c r="I8" s="90">
        <v>0.3</v>
      </c>
      <c r="K8" s="32">
        <f t="shared" si="1"/>
        <v>0</v>
      </c>
      <c r="L8" s="33" t="str">
        <f t="shared" si="2"/>
        <v/>
      </c>
      <c r="M8" s="34">
        <f t="shared" si="3"/>
        <v>0.3</v>
      </c>
      <c r="N8" s="35">
        <f t="shared" si="4"/>
        <v>0.3</v>
      </c>
      <c r="P8" s="13">
        <f t="shared" si="5"/>
        <v>0</v>
      </c>
    </row>
    <row r="9" spans="1:17" ht="15.75" customHeight="1" x14ac:dyDescent="0.25">
      <c r="A9" s="152" t="s">
        <v>56</v>
      </c>
      <c r="B9" s="152"/>
      <c r="C9" s="152"/>
      <c r="D9" s="152"/>
      <c r="E9" s="152"/>
      <c r="F9" s="152"/>
      <c r="G9" s="152"/>
      <c r="H9" s="89"/>
      <c r="I9" s="79">
        <v>0.25</v>
      </c>
      <c r="K9" s="42">
        <f>SUM(K10:K13)</f>
        <v>0</v>
      </c>
      <c r="N9" s="91">
        <f>IF(SUM(M10:M13)=0,I9,0)</f>
        <v>0</v>
      </c>
    </row>
    <row r="10" spans="1:17" ht="21.6" customHeight="1" x14ac:dyDescent="0.25">
      <c r="A10" s="157" t="s">
        <v>57</v>
      </c>
      <c r="B10" s="46" t="s">
        <v>58</v>
      </c>
      <c r="C10" s="36"/>
      <c r="D10" s="36"/>
      <c r="E10" s="36"/>
      <c r="F10" s="36"/>
      <c r="G10" s="36"/>
      <c r="H10" s="88" t="str">
        <f t="shared" ref="H10:H13" si="6">(IF(L10="","◄",""))</f>
        <v>◄</v>
      </c>
      <c r="I10" s="90">
        <v>0.3</v>
      </c>
      <c r="J10" s="1"/>
      <c r="K10" s="32">
        <f>IF(C10="",(IF(E10&lt;&gt;"",1/3,0)+IF(F10&lt;&gt;"",2/3,0)+IF(G10&lt;&gt;"",1,0))*N10*I$9*20,"")</f>
        <v>0</v>
      </c>
      <c r="L10" s="33" t="str">
        <f>IF(C10="",IF(COUNTBLANK(D10:G10)=3,1,""),1)</f>
        <v/>
      </c>
      <c r="M10" s="34">
        <f>IF(C10="",I10,0)</f>
        <v>0.3</v>
      </c>
      <c r="N10" s="35">
        <f>IF(M10=0,0,I10/SUM(M$10:M$13))</f>
        <v>0.39999999999999997</v>
      </c>
      <c r="P10" s="13">
        <f>IF(C10="",IF(D10&lt;&gt;"",0.02,(K10/(N10*I$9*20))),"")</f>
        <v>0</v>
      </c>
    </row>
    <row r="11" spans="1:17" ht="26.25" customHeight="1" x14ac:dyDescent="0.25">
      <c r="A11" s="158"/>
      <c r="B11" s="46" t="s">
        <v>59</v>
      </c>
      <c r="C11" s="36"/>
      <c r="D11" s="36"/>
      <c r="E11" s="36"/>
      <c r="F11" s="36"/>
      <c r="G11" s="36"/>
      <c r="H11" s="88" t="str">
        <f t="shared" si="6"/>
        <v>◄</v>
      </c>
      <c r="I11" s="90">
        <v>0.3</v>
      </c>
      <c r="J11" s="1"/>
      <c r="K11" s="32">
        <f t="shared" ref="K11:K13" si="7">IF(C11="",(IF(E11&lt;&gt;"",1/3,0)+IF(F11&lt;&gt;"",2/3,0)+IF(G11&lt;&gt;"",1,0))*N11*I$9*20,"")</f>
        <v>0</v>
      </c>
      <c r="L11" s="33" t="str">
        <f t="shared" ref="L11:L23" si="8">IF(C11="",IF(COUNTBLANK(D11:G11)=3,1,""),1)</f>
        <v/>
      </c>
      <c r="M11" s="34">
        <f t="shared" ref="M11:M13" si="9">IF(C11="",I11,0)</f>
        <v>0.3</v>
      </c>
      <c r="N11" s="35">
        <f t="shared" ref="N11:N13" si="10">IF(M11=0,0,I11/SUM(M$10:M$13))</f>
        <v>0.39999999999999997</v>
      </c>
      <c r="P11" s="13">
        <f t="shared" ref="P11:P13" si="11">IF(C11="",IF(D11&lt;&gt;"",0.02,(K11/(N11*I$9*20))),"")</f>
        <v>0</v>
      </c>
    </row>
    <row r="12" spans="1:17" ht="26.25" customHeight="1" x14ac:dyDescent="0.25">
      <c r="A12" s="158"/>
      <c r="B12" s="46" t="s">
        <v>60</v>
      </c>
      <c r="C12" s="36"/>
      <c r="D12" s="36"/>
      <c r="E12" s="36"/>
      <c r="F12" s="36"/>
      <c r="G12" s="36"/>
      <c r="H12" s="88" t="str">
        <f t="shared" si="6"/>
        <v>◄</v>
      </c>
      <c r="I12" s="90">
        <v>0.15</v>
      </c>
      <c r="J12" s="1"/>
      <c r="K12" s="32">
        <f t="shared" si="7"/>
        <v>0</v>
      </c>
      <c r="L12" s="33" t="str">
        <f t="shared" si="8"/>
        <v/>
      </c>
      <c r="M12" s="34">
        <f t="shared" si="9"/>
        <v>0.15</v>
      </c>
      <c r="N12" s="35">
        <f t="shared" si="10"/>
        <v>0.19999999999999998</v>
      </c>
      <c r="P12" s="13">
        <f t="shared" si="11"/>
        <v>0</v>
      </c>
    </row>
    <row r="13" spans="1:17" ht="26.25" customHeight="1" x14ac:dyDescent="0.25">
      <c r="A13" s="158"/>
      <c r="B13" s="99" t="s">
        <v>61</v>
      </c>
      <c r="C13" s="94" t="s">
        <v>69</v>
      </c>
      <c r="D13" s="94"/>
      <c r="E13" s="94"/>
      <c r="F13" s="94"/>
      <c r="G13" s="94"/>
      <c r="H13" s="88" t="str">
        <f t="shared" si="6"/>
        <v/>
      </c>
      <c r="I13" s="90">
        <v>0.25</v>
      </c>
      <c r="J13" s="1"/>
      <c r="K13" s="32" t="str">
        <f t="shared" si="7"/>
        <v/>
      </c>
      <c r="L13" s="33">
        <f t="shared" si="8"/>
        <v>1</v>
      </c>
      <c r="M13" s="34">
        <f t="shared" si="9"/>
        <v>0</v>
      </c>
      <c r="N13" s="35">
        <f t="shared" si="10"/>
        <v>0</v>
      </c>
      <c r="P13" s="13" t="str">
        <f t="shared" si="11"/>
        <v/>
      </c>
    </row>
    <row r="14" spans="1:17" ht="15.75" customHeight="1" x14ac:dyDescent="0.25">
      <c r="A14" s="152" t="s">
        <v>36</v>
      </c>
      <c r="B14" s="152"/>
      <c r="C14" s="152"/>
      <c r="D14" s="152"/>
      <c r="E14" s="152"/>
      <c r="F14" s="152"/>
      <c r="G14" s="152"/>
      <c r="H14" s="89"/>
      <c r="I14" s="79">
        <v>0.25</v>
      </c>
      <c r="K14" s="42">
        <f>SUM(K15:K23)</f>
        <v>0</v>
      </c>
      <c r="N14" s="91">
        <f>IF(SUM(M15:M23)=0,I14,0)</f>
        <v>0</v>
      </c>
    </row>
    <row r="15" spans="1:17" ht="21" customHeight="1" x14ac:dyDescent="0.25">
      <c r="A15" s="136" t="s">
        <v>80</v>
      </c>
      <c r="B15" s="46" t="s">
        <v>79</v>
      </c>
      <c r="C15" s="36"/>
      <c r="D15" s="36"/>
      <c r="E15" s="36"/>
      <c r="F15" s="36"/>
      <c r="G15" s="36"/>
      <c r="H15" s="88" t="str">
        <f t="shared" ref="H15:H23" si="12">(IF(L15="","◄",""))</f>
        <v>◄</v>
      </c>
      <c r="I15" s="90">
        <v>0.1</v>
      </c>
      <c r="K15" s="32">
        <f>IF(C15="",(IF(E15&lt;&gt;"",1/3,0)+IF(F15&lt;&gt;"",2/3,0)+IF(G15&lt;&gt;"",1,0))*N15*I$14*20,"")</f>
        <v>0</v>
      </c>
      <c r="L15" s="33" t="str">
        <f t="shared" si="8"/>
        <v/>
      </c>
      <c r="M15" s="34">
        <f t="shared" ref="M15:M23" si="13">IF(C15="",I15,0)</f>
        <v>0.1</v>
      </c>
      <c r="N15" s="35">
        <f>IF(M15=0,0,I15/SUM(M$15:M$23))</f>
        <v>0.12500000000000003</v>
      </c>
      <c r="P15" s="13">
        <f>IF(C15="",IF(D15&lt;&gt;"",0.02,(K15/(N15*I$14*20))),"")</f>
        <v>0</v>
      </c>
    </row>
    <row r="16" spans="1:17" ht="27.75" customHeight="1" x14ac:dyDescent="0.25">
      <c r="A16" s="140"/>
      <c r="B16" s="98" t="s">
        <v>62</v>
      </c>
      <c r="C16" s="94" t="s">
        <v>69</v>
      </c>
      <c r="D16" s="94"/>
      <c r="E16" s="94"/>
      <c r="F16" s="94"/>
      <c r="G16" s="94"/>
      <c r="H16" s="88" t="str">
        <f t="shared" si="12"/>
        <v/>
      </c>
      <c r="I16" s="90">
        <v>0.2</v>
      </c>
      <c r="K16" s="32" t="str">
        <f t="shared" ref="K16:K23" si="14">IF(C16="",(IF(E16&lt;&gt;"",1/3,0)+IF(F16&lt;&gt;"",2/3,0)+IF(G16&lt;&gt;"",1,0))*N16*I$14*20,"")</f>
        <v/>
      </c>
      <c r="L16" s="33">
        <f t="shared" si="8"/>
        <v>1</v>
      </c>
      <c r="M16" s="34">
        <f t="shared" si="13"/>
        <v>0</v>
      </c>
      <c r="N16" s="35">
        <f t="shared" ref="N16:N23" si="15">IF(M16=0,0,I16/SUM(M$15:M$23))</f>
        <v>0</v>
      </c>
      <c r="P16" s="13" t="str">
        <f t="shared" ref="P16:P23" si="16">IF(C16="",IF(D16&lt;&gt;"",0.02,(K16/(N16*I$14*20))),"")</f>
        <v/>
      </c>
    </row>
    <row r="17" spans="1:16" ht="21" customHeight="1" x14ac:dyDescent="0.25">
      <c r="A17" s="136" t="s">
        <v>81</v>
      </c>
      <c r="B17" s="46" t="s">
        <v>63</v>
      </c>
      <c r="C17" s="36"/>
      <c r="D17" s="36"/>
      <c r="E17" s="36"/>
      <c r="F17" s="36"/>
      <c r="G17" s="36"/>
      <c r="H17" s="88" t="str">
        <f t="shared" si="12"/>
        <v>◄</v>
      </c>
      <c r="I17" s="90">
        <v>0.1</v>
      </c>
      <c r="K17" s="32">
        <f t="shared" si="14"/>
        <v>0</v>
      </c>
      <c r="L17" s="33" t="str">
        <f t="shared" si="8"/>
        <v/>
      </c>
      <c r="M17" s="34">
        <f t="shared" si="13"/>
        <v>0.1</v>
      </c>
      <c r="N17" s="35">
        <f t="shared" si="15"/>
        <v>0.12500000000000003</v>
      </c>
      <c r="P17" s="13">
        <f t="shared" si="16"/>
        <v>0</v>
      </c>
    </row>
    <row r="18" spans="1:16" ht="21" customHeight="1" x14ac:dyDescent="0.25">
      <c r="A18" s="141"/>
      <c r="B18" s="46" t="s">
        <v>82</v>
      </c>
      <c r="C18" s="36"/>
      <c r="D18" s="36"/>
      <c r="E18" s="36"/>
      <c r="F18" s="36"/>
      <c r="G18" s="36"/>
      <c r="H18" s="88" t="str">
        <f t="shared" si="12"/>
        <v>◄</v>
      </c>
      <c r="I18" s="90">
        <v>0.1</v>
      </c>
      <c r="K18" s="32">
        <f t="shared" si="14"/>
        <v>0</v>
      </c>
      <c r="L18" s="33" t="str">
        <f t="shared" si="8"/>
        <v/>
      </c>
      <c r="M18" s="34">
        <f t="shared" si="13"/>
        <v>0.1</v>
      </c>
      <c r="N18" s="35">
        <f t="shared" si="15"/>
        <v>0.12500000000000003</v>
      </c>
      <c r="P18" s="13">
        <f t="shared" si="16"/>
        <v>0</v>
      </c>
    </row>
    <row r="19" spans="1:16" ht="21" customHeight="1" x14ac:dyDescent="0.25">
      <c r="A19" s="141"/>
      <c r="B19" s="46" t="s">
        <v>64</v>
      </c>
      <c r="C19" s="36"/>
      <c r="D19" s="36"/>
      <c r="E19" s="36"/>
      <c r="F19" s="36"/>
      <c r="G19" s="36"/>
      <c r="H19" s="88" t="str">
        <f t="shared" si="12"/>
        <v>◄</v>
      </c>
      <c r="I19" s="90">
        <v>0.1</v>
      </c>
      <c r="K19" s="32">
        <f t="shared" si="14"/>
        <v>0</v>
      </c>
      <c r="L19" s="33" t="str">
        <f t="shared" si="8"/>
        <v/>
      </c>
      <c r="M19" s="34">
        <f t="shared" si="13"/>
        <v>0.1</v>
      </c>
      <c r="N19" s="35">
        <f t="shared" si="15"/>
        <v>0.12500000000000003</v>
      </c>
      <c r="P19" s="13">
        <f t="shared" si="16"/>
        <v>0</v>
      </c>
    </row>
    <row r="20" spans="1:16" ht="21" customHeight="1" x14ac:dyDescent="0.25">
      <c r="A20" s="140"/>
      <c r="B20" s="46" t="s">
        <v>65</v>
      </c>
      <c r="C20" s="36"/>
      <c r="D20" s="36"/>
      <c r="E20" s="36"/>
      <c r="F20" s="36"/>
      <c r="G20" s="36"/>
      <c r="H20" s="88" t="str">
        <f t="shared" si="12"/>
        <v>◄</v>
      </c>
      <c r="I20" s="90">
        <v>0.1</v>
      </c>
      <c r="K20" s="32">
        <f t="shared" si="14"/>
        <v>0</v>
      </c>
      <c r="L20" s="33" t="str">
        <f t="shared" si="8"/>
        <v/>
      </c>
      <c r="M20" s="34">
        <f t="shared" si="13"/>
        <v>0.1</v>
      </c>
      <c r="N20" s="35">
        <f t="shared" si="15"/>
        <v>0.12500000000000003</v>
      </c>
      <c r="P20" s="13">
        <f t="shared" si="16"/>
        <v>0</v>
      </c>
    </row>
    <row r="21" spans="1:16" ht="21" customHeight="1" x14ac:dyDescent="0.25">
      <c r="A21" s="136" t="s">
        <v>85</v>
      </c>
      <c r="B21" s="46" t="s">
        <v>66</v>
      </c>
      <c r="C21" s="36"/>
      <c r="D21" s="36"/>
      <c r="E21" s="36"/>
      <c r="F21" s="36"/>
      <c r="G21" s="36"/>
      <c r="H21" s="88" t="str">
        <f t="shared" si="12"/>
        <v>◄</v>
      </c>
      <c r="I21" s="90">
        <v>0.1</v>
      </c>
      <c r="K21" s="32">
        <f t="shared" si="14"/>
        <v>0</v>
      </c>
      <c r="L21" s="33" t="str">
        <f t="shared" si="8"/>
        <v/>
      </c>
      <c r="M21" s="34">
        <f t="shared" si="13"/>
        <v>0.1</v>
      </c>
      <c r="N21" s="35">
        <f t="shared" si="15"/>
        <v>0.12500000000000003</v>
      </c>
      <c r="P21" s="13">
        <f t="shared" si="16"/>
        <v>0</v>
      </c>
    </row>
    <row r="22" spans="1:16" ht="21" customHeight="1" x14ac:dyDescent="0.25">
      <c r="A22" s="141"/>
      <c r="B22" s="46" t="s">
        <v>83</v>
      </c>
      <c r="C22" s="36"/>
      <c r="D22" s="36"/>
      <c r="E22" s="36"/>
      <c r="F22" s="36"/>
      <c r="G22" s="36"/>
      <c r="H22" s="88" t="str">
        <f t="shared" si="12"/>
        <v>◄</v>
      </c>
      <c r="I22" s="90">
        <v>0.1</v>
      </c>
      <c r="K22" s="32">
        <f t="shared" si="14"/>
        <v>0</v>
      </c>
      <c r="L22" s="33" t="str">
        <f t="shared" si="8"/>
        <v/>
      </c>
      <c r="M22" s="34">
        <f t="shared" si="13"/>
        <v>0.1</v>
      </c>
      <c r="N22" s="35">
        <f t="shared" si="15"/>
        <v>0.12500000000000003</v>
      </c>
      <c r="P22" s="13">
        <f t="shared" si="16"/>
        <v>0</v>
      </c>
    </row>
    <row r="23" spans="1:16" ht="21" customHeight="1" x14ac:dyDescent="0.25">
      <c r="A23" s="140"/>
      <c r="B23" s="47" t="s">
        <v>84</v>
      </c>
      <c r="C23" s="36"/>
      <c r="D23" s="36"/>
      <c r="E23" s="36"/>
      <c r="F23" s="36"/>
      <c r="G23" s="36"/>
      <c r="H23" s="88" t="str">
        <f t="shared" si="12"/>
        <v>◄</v>
      </c>
      <c r="I23" s="90">
        <v>0.1</v>
      </c>
      <c r="K23" s="32">
        <f t="shared" si="14"/>
        <v>0</v>
      </c>
      <c r="L23" s="33" t="str">
        <f t="shared" si="8"/>
        <v/>
      </c>
      <c r="M23" s="34">
        <f t="shared" si="13"/>
        <v>0.1</v>
      </c>
      <c r="N23" s="35">
        <f t="shared" si="15"/>
        <v>0.12500000000000003</v>
      </c>
      <c r="P23" s="13">
        <f t="shared" si="16"/>
        <v>0</v>
      </c>
    </row>
    <row r="24" spans="1:16" ht="20.25" customHeight="1" x14ac:dyDescent="0.25">
      <c r="A24" s="152" t="s">
        <v>67</v>
      </c>
      <c r="B24" s="152"/>
      <c r="C24" s="152"/>
      <c r="D24" s="152"/>
      <c r="E24" s="152"/>
      <c r="F24" s="152"/>
      <c r="G24" s="152"/>
      <c r="H24" s="89"/>
      <c r="I24" s="79">
        <v>0.15</v>
      </c>
      <c r="K24" s="42">
        <f>SUM(K25:K32)</f>
        <v>0</v>
      </c>
      <c r="N24" s="91">
        <f>IF(SUM(M25:M32)=0,I24,0)</f>
        <v>0</v>
      </c>
    </row>
    <row r="25" spans="1:16" ht="25.15" customHeight="1" x14ac:dyDescent="0.25">
      <c r="A25" s="153" t="s">
        <v>68</v>
      </c>
      <c r="B25" s="6" t="s">
        <v>86</v>
      </c>
      <c r="C25" s="36"/>
      <c r="D25" s="36"/>
      <c r="E25" s="36"/>
      <c r="F25" s="36"/>
      <c r="G25" s="36"/>
      <c r="H25" s="88" t="str">
        <f t="shared" ref="H25:H32" si="17">(IF(L25="","◄",""))</f>
        <v>◄</v>
      </c>
      <c r="I25" s="90">
        <v>0.1</v>
      </c>
      <c r="J25" s="1"/>
      <c r="K25" s="32">
        <f>IF(C25="",(IF(E25&lt;&gt;"",1/3,0)+IF(F25&lt;&gt;"",2/3,0)+IF(G25&lt;&gt;"",1,0))*N25*I$24*20,"")</f>
        <v>0</v>
      </c>
      <c r="L25" s="33" t="str">
        <f t="shared" ref="L25:L32" si="18">IF(C25="",IF(COUNTBLANK(D25:G25)=3,1,""),1)</f>
        <v/>
      </c>
      <c r="M25" s="34">
        <f t="shared" ref="M25:M32" si="19">IF(C25="",I25,0)</f>
        <v>0.1</v>
      </c>
      <c r="N25" s="35">
        <f>IF(M25=0,0,I25/SUM(M$25:M$32))</f>
        <v>0.11111111111111112</v>
      </c>
      <c r="P25" s="13">
        <f>IF(C25="",IF(D25&lt;&gt;"",0.02,(K25/(N25*I$24*20))),"")</f>
        <v>0</v>
      </c>
    </row>
    <row r="26" spans="1:16" ht="28.15" customHeight="1" x14ac:dyDescent="0.25">
      <c r="A26" s="154"/>
      <c r="B26" s="6" t="s">
        <v>87</v>
      </c>
      <c r="C26" s="36"/>
      <c r="D26" s="36"/>
      <c r="E26" s="36"/>
      <c r="F26" s="36"/>
      <c r="G26" s="36"/>
      <c r="H26" s="88" t="str">
        <f t="shared" si="17"/>
        <v>◄</v>
      </c>
      <c r="I26" s="90">
        <v>0.2</v>
      </c>
      <c r="J26" s="1"/>
      <c r="K26" s="32">
        <f t="shared" ref="K26:K32" si="20">IF(C26="",(IF(E26&lt;&gt;"",1/3,0)+IF(F26&lt;&gt;"",2/3,0)+IF(G26&lt;&gt;"",1,0))*N26*I$24*20,"")</f>
        <v>0</v>
      </c>
      <c r="L26" s="33" t="str">
        <f t="shared" si="18"/>
        <v/>
      </c>
      <c r="M26" s="34">
        <f t="shared" si="19"/>
        <v>0.2</v>
      </c>
      <c r="N26" s="35">
        <f t="shared" ref="N26:N32" si="21">IF(M26=0,0,I26/SUM(M$25:M$32))</f>
        <v>0.22222222222222224</v>
      </c>
      <c r="P26" s="13">
        <f t="shared" ref="P26:P32" si="22">IF(C26="",IF(D26&lt;&gt;"",0.02,(K26/(N26*I$24*20))),"")</f>
        <v>0</v>
      </c>
    </row>
    <row r="27" spans="1:16" ht="15" customHeight="1" x14ac:dyDescent="0.25">
      <c r="A27" s="154"/>
      <c r="B27" s="6" t="s">
        <v>88</v>
      </c>
      <c r="C27" s="36"/>
      <c r="D27" s="36"/>
      <c r="E27" s="36"/>
      <c r="F27" s="36"/>
      <c r="G27" s="36"/>
      <c r="H27" s="88" t="str">
        <f t="shared" si="17"/>
        <v>◄</v>
      </c>
      <c r="I27" s="90">
        <v>0.15</v>
      </c>
      <c r="J27" s="1"/>
      <c r="K27" s="32">
        <f t="shared" si="20"/>
        <v>0</v>
      </c>
      <c r="L27" s="33" t="str">
        <f t="shared" si="18"/>
        <v/>
      </c>
      <c r="M27" s="34">
        <f t="shared" si="19"/>
        <v>0.15</v>
      </c>
      <c r="N27" s="35">
        <f t="shared" si="21"/>
        <v>0.16666666666666666</v>
      </c>
      <c r="P27" s="13">
        <f t="shared" si="22"/>
        <v>0</v>
      </c>
    </row>
    <row r="28" spans="1:16" ht="15" customHeight="1" x14ac:dyDescent="0.25">
      <c r="A28" s="154"/>
      <c r="B28" s="6" t="s">
        <v>89</v>
      </c>
      <c r="C28" s="36"/>
      <c r="D28" s="36"/>
      <c r="E28" s="36"/>
      <c r="F28" s="36"/>
      <c r="G28" s="36"/>
      <c r="H28" s="88" t="str">
        <f t="shared" si="17"/>
        <v>◄</v>
      </c>
      <c r="I28" s="90">
        <v>0.15</v>
      </c>
      <c r="J28" s="1"/>
      <c r="K28" s="32">
        <f t="shared" si="20"/>
        <v>0</v>
      </c>
      <c r="L28" s="33" t="str">
        <f t="shared" si="18"/>
        <v/>
      </c>
      <c r="M28" s="34">
        <f t="shared" si="19"/>
        <v>0.15</v>
      </c>
      <c r="N28" s="35">
        <f t="shared" si="21"/>
        <v>0.16666666666666666</v>
      </c>
      <c r="P28" s="13">
        <f t="shared" si="22"/>
        <v>0</v>
      </c>
    </row>
    <row r="29" spans="1:16" ht="15" customHeight="1" x14ac:dyDescent="0.25">
      <c r="A29" s="154"/>
      <c r="B29" s="6" t="s">
        <v>90</v>
      </c>
      <c r="C29" s="36"/>
      <c r="D29" s="36"/>
      <c r="E29" s="36"/>
      <c r="F29" s="36"/>
      <c r="G29" s="36"/>
      <c r="H29" s="88" t="str">
        <f t="shared" si="17"/>
        <v>◄</v>
      </c>
      <c r="I29" s="90">
        <v>0.1</v>
      </c>
      <c r="J29" s="1"/>
      <c r="K29" s="32">
        <f t="shared" si="20"/>
        <v>0</v>
      </c>
      <c r="L29" s="33" t="str">
        <f t="shared" si="18"/>
        <v/>
      </c>
      <c r="M29" s="34">
        <f t="shared" si="19"/>
        <v>0.1</v>
      </c>
      <c r="N29" s="35">
        <f t="shared" si="21"/>
        <v>0.11111111111111112</v>
      </c>
      <c r="P29" s="13">
        <f t="shared" si="22"/>
        <v>0</v>
      </c>
    </row>
    <row r="30" spans="1:16" ht="15" customHeight="1" x14ac:dyDescent="0.25">
      <c r="A30" s="154"/>
      <c r="B30" s="6" t="s">
        <v>91</v>
      </c>
      <c r="C30" s="36"/>
      <c r="D30" s="36"/>
      <c r="E30" s="36"/>
      <c r="F30" s="36"/>
      <c r="G30" s="36"/>
      <c r="H30" s="88" t="str">
        <f t="shared" si="17"/>
        <v>◄</v>
      </c>
      <c r="I30" s="90">
        <v>0.1</v>
      </c>
      <c r="J30" s="1"/>
      <c r="K30" s="32">
        <f t="shared" si="20"/>
        <v>0</v>
      </c>
      <c r="L30" s="33" t="str">
        <f t="shared" si="18"/>
        <v/>
      </c>
      <c r="M30" s="34">
        <f t="shared" si="19"/>
        <v>0.1</v>
      </c>
      <c r="N30" s="35">
        <f t="shared" si="21"/>
        <v>0.11111111111111112</v>
      </c>
      <c r="P30" s="13">
        <f t="shared" si="22"/>
        <v>0</v>
      </c>
    </row>
    <row r="31" spans="1:16" ht="15" customHeight="1" x14ac:dyDescent="0.25">
      <c r="A31" s="154"/>
      <c r="B31" s="6" t="s">
        <v>92</v>
      </c>
      <c r="C31" s="36"/>
      <c r="D31" s="36"/>
      <c r="E31" s="36"/>
      <c r="F31" s="36"/>
      <c r="G31" s="36"/>
      <c r="H31" s="88" t="str">
        <f t="shared" si="17"/>
        <v>◄</v>
      </c>
      <c r="I31" s="90">
        <v>0.1</v>
      </c>
      <c r="J31" s="1"/>
      <c r="K31" s="32">
        <f t="shared" si="20"/>
        <v>0</v>
      </c>
      <c r="L31" s="33" t="str">
        <f t="shared" si="18"/>
        <v/>
      </c>
      <c r="M31" s="34">
        <f t="shared" si="19"/>
        <v>0.1</v>
      </c>
      <c r="N31" s="35">
        <f t="shared" si="21"/>
        <v>0.11111111111111112</v>
      </c>
      <c r="P31" s="13">
        <f t="shared" si="22"/>
        <v>0</v>
      </c>
    </row>
    <row r="32" spans="1:16" ht="18" customHeight="1" x14ac:dyDescent="0.25">
      <c r="A32" s="155"/>
      <c r="B32" s="101" t="s">
        <v>93</v>
      </c>
      <c r="C32" s="94" t="s">
        <v>69</v>
      </c>
      <c r="D32" s="94"/>
      <c r="E32" s="94"/>
      <c r="F32" s="94"/>
      <c r="G32" s="94"/>
      <c r="H32" s="88" t="str">
        <f t="shared" si="17"/>
        <v/>
      </c>
      <c r="I32" s="90">
        <v>0.1</v>
      </c>
      <c r="J32" s="1"/>
      <c r="K32" s="32" t="str">
        <f t="shared" si="20"/>
        <v/>
      </c>
      <c r="L32" s="33">
        <f t="shared" si="18"/>
        <v>1</v>
      </c>
      <c r="M32" s="34">
        <f t="shared" si="19"/>
        <v>0</v>
      </c>
      <c r="N32" s="35">
        <f t="shared" si="21"/>
        <v>0</v>
      </c>
      <c r="P32" s="13" t="str">
        <f t="shared" si="22"/>
        <v/>
      </c>
    </row>
    <row r="33" spans="1:17" ht="18" customHeight="1" thickBot="1" x14ac:dyDescent="0.3">
      <c r="A33" s="137"/>
      <c r="B33" s="138"/>
      <c r="C33" s="138"/>
      <c r="D33" s="138"/>
      <c r="E33" s="138"/>
      <c r="F33" s="138"/>
      <c r="G33" s="139"/>
      <c r="H33" s="23"/>
      <c r="I33" s="79"/>
      <c r="K33" s="42"/>
      <c r="N33" s="48" t="e">
        <f>IF(#REF!=0,I33,0)</f>
        <v>#REF!</v>
      </c>
    </row>
    <row r="34" spans="1:17" ht="31.5" customHeight="1" thickBot="1" x14ac:dyDescent="0.3">
      <c r="B34" s="108" t="s">
        <v>38</v>
      </c>
      <c r="C34" s="108"/>
      <c r="D34" s="108"/>
      <c r="E34" s="108"/>
      <c r="F34" s="108"/>
      <c r="G34" s="108"/>
      <c r="H34" s="30"/>
      <c r="I34" s="84">
        <f>M4*I3+SUM(M6:M8)*I5+SUM(M10:M13)*I9+SUM(M15:M23)*I14+SUM(M25:M32)*I24</f>
        <v>0.77249999999999996</v>
      </c>
      <c r="K34" s="52" t="s">
        <v>71</v>
      </c>
      <c r="L34" s="33"/>
    </row>
    <row r="35" spans="1:17" ht="15.75" thickBot="1" x14ac:dyDescent="0.3">
      <c r="A35" s="53"/>
      <c r="B35" s="54"/>
      <c r="C35" s="55" t="s">
        <v>39</v>
      </c>
      <c r="D35" s="56"/>
      <c r="E35" s="109">
        <f>(K3+K5+K9+K14+K24)/(1-N3-N5-N9-N14-N24)</f>
        <v>0</v>
      </c>
      <c r="F35" s="110"/>
      <c r="G35" s="111" t="s">
        <v>40</v>
      </c>
      <c r="H35" s="111"/>
      <c r="I35" s="112"/>
      <c r="J35" s="57"/>
      <c r="K35" s="4"/>
      <c r="L35" s="13"/>
      <c r="M35" s="13"/>
      <c r="N35" s="4"/>
      <c r="O35" s="4"/>
      <c r="P35" s="13"/>
    </row>
    <row r="36" spans="1:17" ht="21.75" thickBot="1" x14ac:dyDescent="0.3">
      <c r="A36" s="53"/>
      <c r="B36" s="54"/>
      <c r="C36" s="58" t="s">
        <v>41</v>
      </c>
      <c r="D36" s="56"/>
      <c r="E36" s="113"/>
      <c r="F36" s="114"/>
      <c r="G36" s="115" t="s">
        <v>42</v>
      </c>
      <c r="H36" s="115"/>
      <c r="I36" s="116"/>
      <c r="J36" s="59"/>
      <c r="K36" s="4"/>
      <c r="L36" s="13"/>
      <c r="M36" s="13"/>
      <c r="N36" s="4"/>
      <c r="O36" s="4"/>
      <c r="P36" s="13"/>
    </row>
    <row r="37" spans="1:17" ht="15.75" thickBot="1" x14ac:dyDescent="0.3">
      <c r="A37" s="117"/>
      <c r="B37" s="117"/>
      <c r="C37" s="117"/>
      <c r="D37" s="117"/>
      <c r="E37" s="117"/>
      <c r="F37" s="117"/>
      <c r="G37" s="117"/>
      <c r="H37" s="117"/>
      <c r="I37" s="117"/>
      <c r="J37" s="57"/>
      <c r="K37" s="4"/>
      <c r="L37" s="13"/>
      <c r="M37" s="13"/>
      <c r="N37" s="4"/>
      <c r="O37" s="4"/>
      <c r="P37" s="13"/>
    </row>
    <row r="38" spans="1:17" ht="21.75" customHeight="1" x14ac:dyDescent="0.25">
      <c r="A38" s="118" t="s">
        <v>43</v>
      </c>
      <c r="B38" s="119"/>
      <c r="C38" s="120"/>
      <c r="D38" s="60"/>
      <c r="E38" s="121" t="s">
        <v>44</v>
      </c>
      <c r="F38" s="122"/>
      <c r="G38" s="122"/>
      <c r="H38" s="122"/>
      <c r="I38" s="123"/>
      <c r="J38" s="57"/>
      <c r="K38" s="4"/>
      <c r="L38" s="13"/>
      <c r="M38" s="13"/>
      <c r="N38" s="4"/>
      <c r="O38" s="4"/>
      <c r="P38" s="13"/>
    </row>
    <row r="39" spans="1:17" ht="40.5" customHeight="1" thickBot="1" x14ac:dyDescent="0.3">
      <c r="A39" s="124"/>
      <c r="B39" s="125"/>
      <c r="C39" s="126"/>
      <c r="D39" s="60"/>
      <c r="E39" s="127"/>
      <c r="F39" s="128"/>
      <c r="G39" s="128"/>
      <c r="H39" s="128"/>
      <c r="I39" s="129"/>
      <c r="J39" s="57"/>
      <c r="K39" s="4"/>
      <c r="L39" s="13"/>
      <c r="M39" s="13"/>
      <c r="N39" s="4"/>
      <c r="O39" s="4"/>
      <c r="P39" s="13"/>
    </row>
    <row r="40" spans="1:17" ht="15.75" thickBot="1" x14ac:dyDescent="0.3">
      <c r="A40" s="61"/>
      <c r="B40" s="60"/>
      <c r="C40" s="60"/>
      <c r="D40" s="62"/>
      <c r="E40" s="62"/>
      <c r="F40" s="62"/>
      <c r="G40" s="62"/>
      <c r="H40" s="62"/>
      <c r="I40" s="62"/>
      <c r="J40" s="57"/>
      <c r="K40" s="4"/>
      <c r="L40" s="13"/>
      <c r="M40" s="13"/>
      <c r="N40" s="4"/>
      <c r="O40" s="4"/>
      <c r="P40" s="13"/>
    </row>
    <row r="41" spans="1:17" ht="22.5" customHeight="1" x14ac:dyDescent="0.25">
      <c r="A41" s="130" t="s">
        <v>45</v>
      </c>
      <c r="B41" s="131"/>
      <c r="C41" s="63" t="s">
        <v>46</v>
      </c>
      <c r="D41" s="64"/>
      <c r="E41" s="3"/>
      <c r="F41" s="3"/>
      <c r="G41" s="3"/>
      <c r="H41" s="65"/>
      <c r="I41" s="4"/>
      <c r="J41" s="57"/>
      <c r="K41" s="4"/>
      <c r="L41" s="13"/>
      <c r="M41" s="13"/>
      <c r="N41" s="4"/>
      <c r="O41" s="4"/>
      <c r="P41" s="13"/>
    </row>
    <row r="42" spans="1:17" x14ac:dyDescent="0.25">
      <c r="A42" s="66"/>
      <c r="B42" s="67"/>
      <c r="C42" s="68"/>
      <c r="D42" s="69"/>
      <c r="E42" s="3"/>
      <c r="F42" s="3"/>
      <c r="G42" s="3"/>
      <c r="H42" s="65"/>
      <c r="I42" s="4"/>
      <c r="J42" s="57"/>
      <c r="K42" s="4"/>
      <c r="L42" s="13"/>
      <c r="M42" s="13"/>
      <c r="N42" s="4"/>
      <c r="O42" s="4"/>
      <c r="P42" s="13"/>
    </row>
    <row r="43" spans="1:17" s="13" customFormat="1" x14ac:dyDescent="0.25">
      <c r="A43" s="66"/>
      <c r="B43" s="67"/>
      <c r="C43" s="68"/>
      <c r="D43" s="69"/>
      <c r="E43" s="70"/>
      <c r="F43" s="70"/>
      <c r="G43" s="70"/>
      <c r="H43" s="70"/>
      <c r="I43" s="70"/>
      <c r="J43" s="57"/>
      <c r="K43" s="4"/>
      <c r="N43" s="4"/>
      <c r="O43" s="4"/>
      <c r="Q43" s="3"/>
    </row>
    <row r="44" spans="1:17" s="13" customFormat="1" ht="15.75" thickBot="1" x14ac:dyDescent="0.3">
      <c r="A44" s="104"/>
      <c r="B44" s="105"/>
      <c r="C44" s="71"/>
      <c r="D44" s="69"/>
      <c r="E44" s="106"/>
      <c r="F44" s="107"/>
      <c r="G44" s="107"/>
      <c r="H44" s="107"/>
      <c r="I44" s="107"/>
      <c r="J44" s="57"/>
      <c r="K44" s="4"/>
      <c r="N44" s="4"/>
      <c r="O44" s="4"/>
      <c r="Q44" s="3"/>
    </row>
  </sheetData>
  <mergeCells count="27">
    <mergeCell ref="A17:A20"/>
    <mergeCell ref="C1:G1"/>
    <mergeCell ref="N1:N2"/>
    <mergeCell ref="A3:G3"/>
    <mergeCell ref="A5:G5"/>
    <mergeCell ref="A6:A8"/>
    <mergeCell ref="A9:G9"/>
    <mergeCell ref="A10:A13"/>
    <mergeCell ref="A14:G14"/>
    <mergeCell ref="A15:A16"/>
    <mergeCell ref="A38:C38"/>
    <mergeCell ref="E38:I38"/>
    <mergeCell ref="B34:G34"/>
    <mergeCell ref="A21:A23"/>
    <mergeCell ref="A24:G24"/>
    <mergeCell ref="A25:A32"/>
    <mergeCell ref="A33:G33"/>
    <mergeCell ref="E35:F35"/>
    <mergeCell ref="G35:I35"/>
    <mergeCell ref="E36:F36"/>
    <mergeCell ref="G36:I36"/>
    <mergeCell ref="A37:I37"/>
    <mergeCell ref="A39:C39"/>
    <mergeCell ref="E39:I39"/>
    <mergeCell ref="A41:B41"/>
    <mergeCell ref="A44:B44"/>
    <mergeCell ref="E44:I4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U61 RP</vt:lpstr>
      <vt:lpstr>U61 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Régine</dc:creator>
  <cp:lastModifiedBy>Macart Emmanuelle</cp:lastModifiedBy>
  <cp:lastPrinted>2016-06-21T08:24:04Z</cp:lastPrinted>
  <dcterms:created xsi:type="dcterms:W3CDTF">2013-05-19T17:00:32Z</dcterms:created>
  <dcterms:modified xsi:type="dcterms:W3CDTF">2020-12-17T11:28:51Z</dcterms:modified>
</cp:coreProperties>
</file>