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3040" windowHeight="9045" tabRatio="870"/>
  </bookViews>
  <sheets>
    <sheet name="compétences-épreuves" sheetId="24" r:id="rId1"/>
    <sheet name="U61" sheetId="27" r:id="rId2"/>
    <sheet name="U61 RP" sheetId="23" r:id="rId3"/>
    <sheet name="U61 SP" sheetId="28" r:id="rId4"/>
  </sheets>
  <externalReferences>
    <externalReference r:id="rId5"/>
  </externalReferences>
  <definedNames>
    <definedName name="_xlnm._FilterDatabase" localSheetId="0" hidden="1">'compétences-épreuves'!$A$2:$I$140</definedName>
    <definedName name="_xlnm._FilterDatabase" localSheetId="1" hidden="1">'U61'!$E$2:$F$2</definedName>
  </definedNames>
  <calcPr calcId="145621"/>
</workbook>
</file>

<file path=xl/calcChain.xml><?xml version="1.0" encoding="utf-8"?>
<calcChain xmlns="http://schemas.openxmlformats.org/spreadsheetml/2006/main">
  <c r="L26" i="28" l="1"/>
  <c r="L27" i="28"/>
  <c r="L28" i="28"/>
  <c r="L29" i="28"/>
  <c r="L30" i="28"/>
  <c r="H30" i="28" s="1"/>
  <c r="L31" i="28"/>
  <c r="H31" i="28" s="1"/>
  <c r="L32" i="28"/>
  <c r="M26" i="28"/>
  <c r="M27" i="28"/>
  <c r="M28" i="28"/>
  <c r="M29" i="28"/>
  <c r="N29" i="28" s="1"/>
  <c r="K29" i="28" s="1"/>
  <c r="P29" i="28" s="1"/>
  <c r="M30" i="28"/>
  <c r="M31" i="28"/>
  <c r="M32" i="28"/>
  <c r="M25" i="28"/>
  <c r="N25" i="28" s="1"/>
  <c r="K25" i="28" s="1"/>
  <c r="L25" i="28"/>
  <c r="L16" i="28"/>
  <c r="L17" i="28"/>
  <c r="L18" i="28"/>
  <c r="L19" i="28"/>
  <c r="L20" i="28"/>
  <c r="L21" i="28"/>
  <c r="L22" i="28"/>
  <c r="L23" i="28"/>
  <c r="L15" i="28"/>
  <c r="M16" i="28"/>
  <c r="M17" i="28"/>
  <c r="N16" i="28" s="1"/>
  <c r="K16" i="28" s="1"/>
  <c r="P16" i="28" s="1"/>
  <c r="M18" i="28"/>
  <c r="M19" i="28"/>
  <c r="M20" i="28"/>
  <c r="N20" i="28" s="1"/>
  <c r="K20" i="28" s="1"/>
  <c r="P20" i="28" s="1"/>
  <c r="M21" i="28"/>
  <c r="M22" i="28"/>
  <c r="N22" i="28" s="1"/>
  <c r="K22" i="28" s="1"/>
  <c r="P22" i="28" s="1"/>
  <c r="M23" i="28"/>
  <c r="N18" i="28"/>
  <c r="K18" i="28" s="1"/>
  <c r="P18" i="28" s="1"/>
  <c r="L11" i="28"/>
  <c r="L12" i="28"/>
  <c r="L13" i="28"/>
  <c r="L7" i="28"/>
  <c r="L8" i="28"/>
  <c r="M15" i="28"/>
  <c r="N14" i="28" s="1"/>
  <c r="M11" i="28"/>
  <c r="M12" i="28"/>
  <c r="M13" i="28"/>
  <c r="M7" i="28"/>
  <c r="M8" i="28"/>
  <c r="M10" i="28"/>
  <c r="N10" i="28" s="1"/>
  <c r="K10" i="28" s="1"/>
  <c r="P10" i="28" s="1"/>
  <c r="L10" i="28"/>
  <c r="M6" i="28"/>
  <c r="L6" i="28"/>
  <c r="M4" i="28"/>
  <c r="N3" i="28" s="1"/>
  <c r="L4" i="28"/>
  <c r="L36" i="23"/>
  <c r="L35" i="23"/>
  <c r="L29" i="23"/>
  <c r="L30" i="23"/>
  <c r="L31" i="23"/>
  <c r="L32" i="23"/>
  <c r="L33" i="23"/>
  <c r="L28" i="23"/>
  <c r="L24" i="23"/>
  <c r="L25" i="23"/>
  <c r="L26" i="23"/>
  <c r="L23" i="23"/>
  <c r="L14" i="23"/>
  <c r="L15" i="23"/>
  <c r="L16" i="23"/>
  <c r="L17" i="23"/>
  <c r="L18" i="23"/>
  <c r="L19" i="23"/>
  <c r="L20" i="23"/>
  <c r="L21" i="23"/>
  <c r="L13" i="23"/>
  <c r="L10" i="23"/>
  <c r="L11" i="23"/>
  <c r="L9" i="23"/>
  <c r="L5" i="23"/>
  <c r="L6" i="23"/>
  <c r="L7" i="23"/>
  <c r="L4" i="23"/>
  <c r="H4" i="23" s="1"/>
  <c r="M24" i="23"/>
  <c r="M25" i="23"/>
  <c r="M26" i="23"/>
  <c r="N22" i="23" s="1"/>
  <c r="M23" i="23"/>
  <c r="M14" i="23"/>
  <c r="M15" i="23"/>
  <c r="M16" i="23"/>
  <c r="N16" i="23" s="1"/>
  <c r="K16" i="23" s="1"/>
  <c r="P16" i="23" s="1"/>
  <c r="M17" i="23"/>
  <c r="M18" i="23"/>
  <c r="N18" i="23" s="1"/>
  <c r="K18" i="23" s="1"/>
  <c r="P18" i="23" s="1"/>
  <c r="M19" i="23"/>
  <c r="M20" i="23"/>
  <c r="N20" i="23" s="1"/>
  <c r="K20" i="23" s="1"/>
  <c r="P20" i="23" s="1"/>
  <c r="M21" i="23"/>
  <c r="M13" i="23"/>
  <c r="N17" i="23"/>
  <c r="K17" i="23" s="1"/>
  <c r="P17" i="23" s="1"/>
  <c r="M29" i="23"/>
  <c r="M30" i="23"/>
  <c r="M31" i="23"/>
  <c r="M32" i="23"/>
  <c r="M33" i="23"/>
  <c r="M10" i="23"/>
  <c r="M11" i="23"/>
  <c r="M9" i="23"/>
  <c r="M5" i="23"/>
  <c r="M6" i="23"/>
  <c r="M7" i="23"/>
  <c r="M4" i="23"/>
  <c r="N31" i="28" l="1"/>
  <c r="K31" i="28" s="1"/>
  <c r="P31" i="28" s="1"/>
  <c r="N24" i="28"/>
  <c r="N27" i="28"/>
  <c r="K27" i="28" s="1"/>
  <c r="P27" i="28" s="1"/>
  <c r="N21" i="23"/>
  <c r="K21" i="23" s="1"/>
  <c r="P21" i="23" s="1"/>
  <c r="N15" i="28"/>
  <c r="K15" i="28" s="1"/>
  <c r="P15" i="28" s="1"/>
  <c r="N17" i="28"/>
  <c r="K17" i="28" s="1"/>
  <c r="P17" i="28" s="1"/>
  <c r="N32" i="28"/>
  <c r="K32" i="28" s="1"/>
  <c r="P32" i="28" s="1"/>
  <c r="N28" i="28"/>
  <c r="K28" i="28" s="1"/>
  <c r="P28" i="28" s="1"/>
  <c r="N14" i="23"/>
  <c r="K14" i="23" s="1"/>
  <c r="P14" i="23" s="1"/>
  <c r="N12" i="23"/>
  <c r="N30" i="28"/>
  <c r="K30" i="28" s="1"/>
  <c r="P30" i="28" s="1"/>
  <c r="N26" i="28"/>
  <c r="K26" i="28" s="1"/>
  <c r="P26" i="28" s="1"/>
  <c r="N12" i="28"/>
  <c r="K12" i="28" s="1"/>
  <c r="P12" i="28" s="1"/>
  <c r="N13" i="28"/>
  <c r="K13" i="28" s="1"/>
  <c r="P13" i="28" s="1"/>
  <c r="N11" i="28"/>
  <c r="K11" i="28" s="1"/>
  <c r="P11" i="28" s="1"/>
  <c r="N9" i="28"/>
  <c r="I34" i="28"/>
  <c r="P25" i="28"/>
  <c r="N7" i="28"/>
  <c r="K7" i="28" s="1"/>
  <c r="P7" i="28" s="1"/>
  <c r="N5" i="28"/>
  <c r="N8" i="28"/>
  <c r="K8" i="28" s="1"/>
  <c r="P8" i="28" s="1"/>
  <c r="N4" i="28"/>
  <c r="K4" i="28" s="1"/>
  <c r="P4" i="28" s="1"/>
  <c r="N23" i="28"/>
  <c r="K23" i="28" s="1"/>
  <c r="P23" i="28" s="1"/>
  <c r="N19" i="28"/>
  <c r="K19" i="28" s="1"/>
  <c r="P19" i="28" s="1"/>
  <c r="N21" i="28"/>
  <c r="K21" i="28" s="1"/>
  <c r="P21" i="28" s="1"/>
  <c r="N6" i="28"/>
  <c r="K6" i="28" s="1"/>
  <c r="N10" i="23"/>
  <c r="K10" i="23" s="1"/>
  <c r="P10" i="23" s="1"/>
  <c r="N3" i="23"/>
  <c r="N8" i="23"/>
  <c r="N19" i="23"/>
  <c r="K19" i="23" s="1"/>
  <c r="P19" i="23" s="1"/>
  <c r="N15" i="23"/>
  <c r="K15" i="23" s="1"/>
  <c r="P15" i="23" s="1"/>
  <c r="N23" i="23"/>
  <c r="K23" i="23" s="1"/>
  <c r="P23" i="23" s="1"/>
  <c r="N26" i="23"/>
  <c r="K26" i="23" s="1"/>
  <c r="P26" i="23" s="1"/>
  <c r="N25" i="23"/>
  <c r="K25" i="23" s="1"/>
  <c r="P25" i="23" s="1"/>
  <c r="N24" i="23"/>
  <c r="K24" i="23" s="1"/>
  <c r="P24" i="23" s="1"/>
  <c r="N9" i="23"/>
  <c r="K9" i="23" s="1"/>
  <c r="P9" i="23" s="1"/>
  <c r="N11" i="23"/>
  <c r="K11" i="23" s="1"/>
  <c r="P11" i="23" s="1"/>
  <c r="N6" i="23"/>
  <c r="K6" i="23" s="1"/>
  <c r="P6" i="23" s="1"/>
  <c r="N5" i="23"/>
  <c r="K5" i="23" s="1"/>
  <c r="P5" i="23" s="1"/>
  <c r="N7" i="23"/>
  <c r="K7" i="23" s="1"/>
  <c r="P7" i="23" s="1"/>
  <c r="H29" i="23"/>
  <c r="K24" i="28" l="1"/>
  <c r="K9" i="28"/>
  <c r="K14" i="28"/>
  <c r="P6" i="28"/>
  <c r="K5" i="28"/>
  <c r="H32" i="28"/>
  <c r="H29" i="28"/>
  <c r="H28" i="28"/>
  <c r="H27" i="28"/>
  <c r="H26" i="28"/>
  <c r="H25" i="28"/>
  <c r="H23" i="28"/>
  <c r="H22" i="28"/>
  <c r="H21" i="28"/>
  <c r="H20" i="28"/>
  <c r="H19" i="28"/>
  <c r="H18" i="28"/>
  <c r="H17" i="28"/>
  <c r="H16" i="28"/>
  <c r="H15" i="28"/>
  <c r="H13" i="28"/>
  <c r="H12" i="28"/>
  <c r="H11" i="28"/>
  <c r="H10" i="28"/>
  <c r="H8" i="28"/>
  <c r="H7" i="28"/>
  <c r="H6" i="28"/>
  <c r="K3" i="28"/>
  <c r="H4" i="28"/>
  <c r="M36" i="23"/>
  <c r="H36" i="23"/>
  <c r="M35" i="23"/>
  <c r="N34" i="23" s="1"/>
  <c r="H35" i="23"/>
  <c r="H33" i="23"/>
  <c r="H32" i="23"/>
  <c r="H31" i="23"/>
  <c r="H30" i="23"/>
  <c r="M28" i="23"/>
  <c r="N27" i="23" s="1"/>
  <c r="H28" i="23"/>
  <c r="H26" i="23"/>
  <c r="H25" i="23"/>
  <c r="H24" i="23"/>
  <c r="H23" i="23"/>
  <c r="K22" i="23"/>
  <c r="H21" i="23"/>
  <c r="H20" i="23"/>
  <c r="H19" i="23"/>
  <c r="H18" i="23"/>
  <c r="H17" i="23"/>
  <c r="H16" i="23"/>
  <c r="H15" i="23"/>
  <c r="H14" i="23"/>
  <c r="H13" i="23"/>
  <c r="H11" i="23"/>
  <c r="H10" i="23"/>
  <c r="H9" i="23"/>
  <c r="H7" i="23"/>
  <c r="H6" i="23"/>
  <c r="H5" i="23"/>
  <c r="E35" i="28" l="1"/>
  <c r="N29" i="23"/>
  <c r="K29" i="23" s="1"/>
  <c r="P29" i="23" s="1"/>
  <c r="N33" i="23"/>
  <c r="K33" i="23" s="1"/>
  <c r="P33" i="23" s="1"/>
  <c r="N30" i="23"/>
  <c r="K30" i="23" s="1"/>
  <c r="P30" i="23" s="1"/>
  <c r="N31" i="23"/>
  <c r="K31" i="23" s="1"/>
  <c r="P31" i="23" s="1"/>
  <c r="N32" i="23"/>
  <c r="K32" i="23" s="1"/>
  <c r="P32" i="23" s="1"/>
  <c r="N35" i="23"/>
  <c r="K35" i="23" s="1"/>
  <c r="P35" i="23" s="1"/>
  <c r="I38" i="23"/>
  <c r="N33" i="28"/>
  <c r="N4" i="23"/>
  <c r="K4" i="23" s="1"/>
  <c r="P4" i="23" s="1"/>
  <c r="N36" i="23"/>
  <c r="K36" i="23" s="1"/>
  <c r="P36" i="23" s="1"/>
  <c r="N13" i="23"/>
  <c r="K8" i="23"/>
  <c r="N37" i="23"/>
  <c r="N28" i="23"/>
  <c r="K28" i="23" s="1"/>
  <c r="P28" i="23" s="1"/>
  <c r="K13" i="23" l="1"/>
  <c r="K3" i="23"/>
  <c r="K34" i="23"/>
  <c r="K27" i="23"/>
  <c r="K12" i="23" l="1"/>
  <c r="E39" i="23" s="1"/>
  <c r="P13" i="23"/>
</calcChain>
</file>

<file path=xl/sharedStrings.xml><?xml version="1.0" encoding="utf-8"?>
<sst xmlns="http://schemas.openxmlformats.org/spreadsheetml/2006/main" count="670" uniqueCount="300">
  <si>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</si>
  <si>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</si>
  <si>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</si>
  <si>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</si>
  <si>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</si>
  <si>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</si>
  <si>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</si>
  <si>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</si>
  <si>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</si>
  <si>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</si>
  <si>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</si>
  <si>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</si>
  <si>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</si>
  <si>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</si>
  <si>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</si>
  <si>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</si>
  <si>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Géoréférencer</t>
  </si>
  <si>
    <t>Communiquer</t>
  </si>
  <si>
    <t>Etablir des documents professionnels</t>
  </si>
  <si>
    <t>Choisir des points</t>
  </si>
  <si>
    <t>Réaliser le traitement numérique des données</t>
  </si>
  <si>
    <t>Concevoir et dimensionner un projet d’aménagement</t>
  </si>
  <si>
    <t>Etablir et exploiter des modèles numériques paramétrables</t>
  </si>
  <si>
    <t>U61</t>
  </si>
  <si>
    <t>U4</t>
  </si>
  <si>
    <t>U5</t>
  </si>
  <si>
    <t>U62</t>
  </si>
  <si>
    <t xml:space="preserve">Déterminer les coûts d'une opération aux différentes phases de son avancement </t>
  </si>
  <si>
    <t>Compétences</t>
  </si>
  <si>
    <t>Compétences détaillées</t>
  </si>
  <si>
    <t>Indicateurs de performance</t>
  </si>
  <si>
    <t>X</t>
  </si>
  <si>
    <t>Les documents graphiques produits sont conformes</t>
  </si>
  <si>
    <t>C16.4</t>
  </si>
  <si>
    <t>C16.3</t>
  </si>
  <si>
    <t>C16.2</t>
  </si>
  <si>
    <t>C16.1</t>
  </si>
  <si>
    <t>C14.4</t>
  </si>
  <si>
    <t>C14.3</t>
  </si>
  <si>
    <t>C14.2</t>
  </si>
  <si>
    <t>C14.1</t>
  </si>
  <si>
    <t>C13.2</t>
  </si>
  <si>
    <t>C13.1</t>
  </si>
  <si>
    <t>C12.2</t>
  </si>
  <si>
    <t>C12.1</t>
  </si>
  <si>
    <t>C11.3</t>
  </si>
  <si>
    <t>C11.2</t>
  </si>
  <si>
    <t>C11.1</t>
  </si>
  <si>
    <t>C7.1</t>
  </si>
  <si>
    <t>C7.2</t>
  </si>
  <si>
    <t>C7.3</t>
  </si>
  <si>
    <t>C7.4</t>
  </si>
  <si>
    <t>C7.5</t>
  </si>
  <si>
    <t>Les appliquer à la sécurité des biens.</t>
  </si>
  <si>
    <t>C3.1</t>
  </si>
  <si>
    <t>C3.2</t>
  </si>
  <si>
    <t>C3.3</t>
  </si>
  <si>
    <t>C4.1</t>
  </si>
  <si>
    <t>C4.2</t>
  </si>
  <si>
    <t>C1.5</t>
  </si>
  <si>
    <t>C1.4</t>
  </si>
  <si>
    <t>C1.3</t>
  </si>
  <si>
    <t>C1.2</t>
  </si>
  <si>
    <t>C1.1</t>
  </si>
  <si>
    <t>C2.2</t>
  </si>
  <si>
    <t>C2.1</t>
  </si>
  <si>
    <t>C6.1</t>
  </si>
  <si>
    <t>C6.2</t>
  </si>
  <si>
    <t>RP</t>
  </si>
  <si>
    <t>SP</t>
  </si>
  <si>
    <t>Effectuer un bilan coût réel / prévisionnel pour retour d’expérience</t>
  </si>
  <si>
    <t>Positionner les moyens d'acquisition</t>
  </si>
  <si>
    <t>Matérialiser des positions</t>
  </si>
  <si>
    <t>Choisir les points de détail</t>
  </si>
  <si>
    <t>Proposer différentes solutions</t>
  </si>
  <si>
    <t>Concevoir, calculer, dimensionner (assainissement EP EU, voirie, lots)</t>
  </si>
  <si>
    <t>Etablir des modèles numériques paramétrables</t>
  </si>
  <si>
    <t>Exploiter des modèles numériques paramétrables</t>
  </si>
  <si>
    <r>
      <t>Elaborer et utiliser des supports de communication et/ou de promotion</t>
    </r>
    <r>
      <rPr>
        <sz val="10"/>
        <color rgb="FF00B050"/>
        <rFont val="Arial"/>
        <family val="2"/>
      </rPr>
      <t/>
    </r>
  </si>
  <si>
    <t>BTS MGTMN
Fiche d'évaluation</t>
  </si>
  <si>
    <r>
      <rPr>
        <b/>
        <sz val="16"/>
        <color theme="1"/>
        <rFont val="Calibri"/>
        <family val="2"/>
        <scheme val="minor"/>
      </rPr>
      <t>EPREUVE E61</t>
    </r>
    <r>
      <rPr>
        <b/>
        <sz val="20"/>
        <color theme="1"/>
        <rFont val="Calibri"/>
        <family val="2"/>
        <scheme val="minor"/>
      </rPr>
      <t xml:space="preserve">
Revues de projet</t>
    </r>
  </si>
  <si>
    <t>Poids effectif selon critère non évalué</t>
  </si>
  <si>
    <t>Compétences évaluées</t>
  </si>
  <si>
    <t>évalué ?
X si non</t>
  </si>
  <si>
    <t>Note Brute</t>
  </si>
  <si>
    <t>C7 Choisir des points</t>
  </si>
  <si>
    <t>C71 Positionner les moyens d'acquisition</t>
  </si>
  <si>
    <t>Les emplacements des moyens d'acquisitionset des références sont pertinents</t>
  </si>
  <si>
    <t>C72 Matérialiser des positions</t>
  </si>
  <si>
    <t>La matérialisation est adaptée</t>
  </si>
  <si>
    <t>C75 Choisir les points de détail</t>
  </si>
  <si>
    <t>C8 Géoréférencer</t>
  </si>
  <si>
    <t>La méthode est adaptée</t>
  </si>
  <si>
    <t>Les points de calage et les points de contrôle sont adaptés</t>
  </si>
  <si>
    <t>Les coordonnées des points sont exprimées dans le système défini dans le cahier des charges</t>
  </si>
  <si>
    <t>C10 Réaliser le traitement numérique des données</t>
  </si>
  <si>
    <t>Les unités sont précisées et adaptées</t>
  </si>
  <si>
    <t>Les résultats sont exprimés dans le respect du cahier des charges</t>
  </si>
  <si>
    <t>Les tolérances sont calculées et vérifiées</t>
  </si>
  <si>
    <t>Les outils de calculs sont adaptés</t>
  </si>
  <si>
    <t>Les méthodes de calcul sont adaptées et maîtrisées</t>
  </si>
  <si>
    <t>Les assemblages de données sont réalisés </t>
  </si>
  <si>
    <t>Les sauvegardes des résultats, rendus exploitables, sont effectuées</t>
  </si>
  <si>
    <t>Le format des résultats est exportable ou conforme au cahier des charges</t>
  </si>
  <si>
    <t>C12 Concevoir et dimensionner un projet d’aménagement</t>
  </si>
  <si>
    <t>C121 Proposer différentes solutions</t>
  </si>
  <si>
    <t>Différentes variantes sont proposées et conformes au chier des charges</t>
  </si>
  <si>
    <t>La solution retenue est justifiée</t>
  </si>
  <si>
    <t>La dimension environnementale, les principes de développement durable sont prises en compte</t>
  </si>
  <si>
    <t>Les contraintes techniques et réglementaires sont prises en compte</t>
  </si>
  <si>
    <t>C13 Etablir des modèles numériques paramétrables</t>
  </si>
  <si>
    <t>C131 Etablir des modèles numériques paramétrables</t>
  </si>
  <si>
    <t>Le modèle numérique paramétrable est conforme et exploitable</t>
  </si>
  <si>
    <t>Les données attributaires ou métadonnées sont renseignées</t>
  </si>
  <si>
    <t>Le format des données est exportable, interopérable</t>
  </si>
  <si>
    <t>La sauvegarde du modèle est assurée</t>
  </si>
  <si>
    <t>C14 Etablir des documents professionnels</t>
  </si>
  <si>
    <t>Le choix du logiciel est pertinent</t>
  </si>
  <si>
    <t xml:space="preserve">ATTENTION, si le symbole ◄ apparait dans cette colonne c'est qu'il n'y a pas ou qu'il y a plus d'une valeur donnée à l'indicateur, il faut alors choisir laquelle retenir         </t>
  </si>
  <si>
    <t>Note brute obtenue par calcul automatique :</t>
  </si>
  <si>
    <t xml:space="preserve"> /20</t>
  </si>
  <si>
    <t>Note sur 20 proposée au jury :</t>
  </si>
  <si>
    <t>/20</t>
  </si>
  <si>
    <t>Appréciation globale</t>
  </si>
  <si>
    <t>Date</t>
  </si>
  <si>
    <t>Noms des Evaluateurs</t>
  </si>
  <si>
    <t>Signatures</t>
  </si>
  <si>
    <r>
      <rPr>
        <b/>
        <sz val="16"/>
        <color theme="1"/>
        <rFont val="Calibri"/>
        <family val="2"/>
        <scheme val="minor"/>
      </rPr>
      <t>EPREUVE E61</t>
    </r>
    <r>
      <rPr>
        <b/>
        <sz val="20"/>
        <color theme="1"/>
        <rFont val="Calibri"/>
        <family val="2"/>
        <scheme val="minor"/>
      </rPr>
      <t xml:space="preserve">
SOUTENANCE de projet</t>
    </r>
  </si>
  <si>
    <t xml:space="preserve">C3 Déterminer les coûts d'une opération aux différentes phases de son avancement </t>
  </si>
  <si>
    <t>C3-3 Effectuer un bilan coût réel / prévisionnel pour retour d’expérience</t>
  </si>
  <si>
    <t>La différence entre les coûts est analysée et interprétée</t>
  </si>
  <si>
    <t>C12-Concevoir et dimensionner un projet d’aménagement</t>
  </si>
  <si>
    <t>C122 Concevoir, calculer, dimensionner (assainissement EP EU, voirie, lots)</t>
  </si>
  <si>
    <t>La conception et le dimensionnement sont justifiés</t>
  </si>
  <si>
    <t>Les éléments dimensionnés sont conformes</t>
  </si>
  <si>
    <t xml:space="preserve">Les éléments dimensionnés sont contrôlés </t>
  </si>
  <si>
    <t>C13 - Etablir et exploiter des modèles numériques paramétrables</t>
  </si>
  <si>
    <t>C132 Exploiter des modèles numériques paramétrables</t>
  </si>
  <si>
    <t>L’application logicielle, permettant l’exploitation, est appropriée</t>
  </si>
  <si>
    <t>Les ajustements du modèle sont réalisés</t>
  </si>
  <si>
    <t>Les informations utiles sont repérées</t>
  </si>
  <si>
    <t>Les métadonnées sont identifiées et exploitées </t>
  </si>
  <si>
    <t>Le stockage des données du projet, leur transfert, leur format et dénomination sont organisés de façon conforme</t>
  </si>
  <si>
    <t>Les documents respectent le cahier des charges</t>
  </si>
  <si>
    <t>La  géométrie et les informations sont cohérentes sur l'ensemble documentaire</t>
  </si>
  <si>
    <t>Toutes informations nécessaires à la compréhension du document sont précisées</t>
  </si>
  <si>
    <t>Le document réalisé est adapté à la mission</t>
  </si>
  <si>
    <t>C16 Communiquer</t>
  </si>
  <si>
    <t>C164 Elaborer et utiliser des supports de communication et/ou de promotion</t>
  </si>
  <si>
    <t>Vérifier que ce % &gt;= 70%</t>
  </si>
  <si>
    <t>Vérifier que ce % &gt;= 65%</t>
  </si>
  <si>
    <t>Les documents graphiques produits sont conformes </t>
  </si>
  <si>
    <t>Les échelles et le niveau de détail sont adaptés au cahier des charges</t>
  </si>
  <si>
    <t>Le formalisme est respecté</t>
  </si>
  <si>
    <t>Le vocabulaire spécifique est adapté</t>
  </si>
  <si>
    <t>Les supports et outils de communication retenus sont adaptés au contexte et à l'interlocuteur</t>
  </si>
  <si>
    <t>Les supports de communication sont bien organisés et illustrés à l'aide de documents dont les sources sont citées</t>
  </si>
  <si>
    <t>Les informations transmises sont justes, exhaustives et valorisantes</t>
  </si>
  <si>
    <t>L'expression est convenable</t>
  </si>
  <si>
    <t>Les supports de communication sont judicieusement utilisés</t>
  </si>
  <si>
    <t>La présentation orale des supports de communication est structurée</t>
  </si>
  <si>
    <t>La présentation orale des supports de communication respecte un temps imparti</t>
  </si>
  <si>
    <t>Le secret professionnel  est préservé et les règles déontologiques sont respectées</t>
  </si>
  <si>
    <t>C142 Appliquer une charte numérique et graphique</t>
  </si>
  <si>
    <t>C143 Etablir des documents numériques et graphiques (2D, 3D)</t>
  </si>
  <si>
    <t>C144 Etablir des documents administratifs, techniques et juridiques</t>
  </si>
  <si>
    <t>Le choix des points est adapté</t>
  </si>
  <si>
    <t>La densité des points est adaptée</t>
  </si>
  <si>
    <t>La cohérence des données est vérifiée</t>
  </si>
  <si>
    <t>Les fonctionnalités des logiciels sont maîtrisées</t>
  </si>
  <si>
    <t>Les fonctionnalités des logiciels, utiles à la réalisation du document professionnel, sont maîtrisées</t>
  </si>
  <si>
    <t>C141 Utiliser les logiciels adaptés</t>
  </si>
  <si>
    <t>Utiliser les logiciels adaptés</t>
  </si>
  <si>
    <t>Appliquer une charte numérique et graphique</t>
  </si>
  <si>
    <t>Etablir des documents numériques et graphiques (2D, 3D)</t>
  </si>
  <si>
    <t>Etablir des documents administratifs, techniques et juridiques</t>
  </si>
  <si>
    <t>Préparer la mission</t>
  </si>
  <si>
    <t>Les données recueillies et exprimées sont pertinentes</t>
  </si>
  <si>
    <t>L’analyse fonctionnelle du besoin est réalisée</t>
  </si>
  <si>
    <t>Une liste des points d’étapes de la mission est dressée</t>
  </si>
  <si>
    <t>Le cahier des charges est pris en compte et/ou complété et/ou modifié</t>
  </si>
  <si>
    <t>Les interlocuteurs sont identifiés</t>
  </si>
  <si>
    <t>Les documents utiles sont identifiés</t>
  </si>
  <si>
    <t>Les demandes de documents et/ou d’informations sont faites</t>
  </si>
  <si>
    <t>Les documents sont recueillis</t>
  </si>
  <si>
    <t>Les informations extraites sont pertinentes</t>
  </si>
  <si>
    <t>Les informations sont classées de façon méthodique et thématique en respectant la logique du dossier</t>
  </si>
  <si>
    <t>Les différentes contraintes techniques et humaines sont identifiées</t>
  </si>
  <si>
    <t>Les contraintes règlementaires et environnementales sont identifiées</t>
  </si>
  <si>
    <t>Les contraintes économiques sont identifiées</t>
  </si>
  <si>
    <t>Le calendrier prévisionnel de la mission est élaboré et/ou ajusté en fonction des aléas des travaux et des délais de procédure</t>
  </si>
  <si>
    <t>Les temps prévus sont correctement estimés</t>
  </si>
  <si>
    <t>Les moyens d'acquisition sont adaptés à la mission et pertinents</t>
  </si>
  <si>
    <t>Les informations associées aux objets sont identifiées et interprétées</t>
  </si>
  <si>
    <t>La finalité du document est identifiée</t>
  </si>
  <si>
    <t>Les informations pertinentes sont identifiées et interprétées</t>
  </si>
  <si>
    <t>Le quantitatif est élaboré</t>
  </si>
  <si>
    <t>Traduire le besoin du client et l’exprimer fonctionnellement</t>
  </si>
  <si>
    <t>Recueillir les documents et extraire les informations utiles à la mission</t>
  </si>
  <si>
    <t>Exprimer les contraintes</t>
  </si>
  <si>
    <t>Planifier le travail</t>
  </si>
  <si>
    <t>Choisir les moyens d'acquisition</t>
  </si>
  <si>
    <t>Décoder une représentation graphique</t>
  </si>
  <si>
    <t>Analyser un document</t>
  </si>
  <si>
    <t>Établir le quantitatif de l’opération</t>
  </si>
  <si>
    <t>L’ordre de grandeur des résultats est adapté à la situation</t>
  </si>
  <si>
    <t>Le devis estimatif est calculé et vérifié</t>
  </si>
  <si>
    <t>Établir le devis estimatif de l’opération</t>
  </si>
  <si>
    <t>Les appliquer à la sécurité des personnes</t>
  </si>
  <si>
    <t>Analyser des documents</t>
  </si>
  <si>
    <t>Déterminer les coûts d'une opération aux différentes phases de son avancement</t>
  </si>
  <si>
    <t>Appliquer les mesures de prévention des risques à la mission</t>
  </si>
  <si>
    <t>Les risques liés aux activités de la mission sont identifiés</t>
  </si>
  <si>
    <t>Les équipements de sécurité sont adaptés à la mission et mis en œuvre</t>
  </si>
  <si>
    <t>Les règles internes aux entreprises impliquées sont prises en compte</t>
  </si>
  <si>
    <t>Les équipements de sécurité sont adaptés et mis en œuvre</t>
  </si>
  <si>
    <t>Contrôler un appareil</t>
  </si>
  <si>
    <t>Les contrôles sont réalisés en respectant les protocoles du constructeur ou les règles de l'art</t>
  </si>
  <si>
    <t>Les résultats sont analysés en regard de la gamme de précision de l’appareil</t>
  </si>
  <si>
    <t>Les défauts / erreurs mis en évidence sont corrigés ou mis en mémoire dans l’appareil</t>
  </si>
  <si>
    <t>La mise en révision est justifiée</t>
  </si>
  <si>
    <t>Les contrôles des éléments de lecture, enregistrement, stockage et alimentation sont effectués</t>
  </si>
  <si>
    <t>La mise en station (ou mise en place) du moyen d'acquisistion est correctement effectuée</t>
  </si>
  <si>
    <t>Les paramètres de configuration de l'appareil d'acquisition sont renseignés et contrôlés</t>
  </si>
  <si>
    <t>Les paramètres de configuration sont mis en œuvre</t>
  </si>
  <si>
    <t>Le mode opératoire est adapté</t>
  </si>
  <si>
    <t>La gestion des moyens de stockage et d’alimentation sont bien réalisés</t>
  </si>
  <si>
    <t>Installer l’appareil d’acquisition</t>
  </si>
  <si>
    <t>Mettre en œuvre des moyens d’acquisition de données</t>
  </si>
  <si>
    <t>Mettre en œuvre  des moyens d’acquisition</t>
  </si>
  <si>
    <t>Les dysfonctionnements sont transmis au responsable concerné</t>
  </si>
  <si>
    <t>Le transfert des données est correctement assuré</t>
  </si>
  <si>
    <t>Marquer les réseaux identifiés</t>
  </si>
  <si>
    <t>Matérialiser des points d'implantation</t>
  </si>
  <si>
    <t>Les emplacements des moyens d'acquisitions et des références sont pertinents</t>
  </si>
  <si>
    <t>Le marquage au sol des réseaux détectés est réalisé avec les couleurs conformes</t>
  </si>
  <si>
    <t>La matérialisation des points implantés est adaptée et conforme à la demande</t>
  </si>
  <si>
    <t>Géo-référencer</t>
  </si>
  <si>
    <t>Établir un croquis</t>
  </si>
  <si>
    <t>Etablir un croquis</t>
  </si>
  <si>
    <t>Les coordonnées des points sont exprimées dans le système de référence défini par le cahier des charges</t>
  </si>
  <si>
    <t>Le positionnement des éléments est fidèle à la réalité</t>
  </si>
  <si>
    <t>Les modes de représentation sont adaptés (coupe, plan, photographies, agrandissement, perspective)</t>
  </si>
  <si>
    <t>Le point de vue est pertinent</t>
  </si>
  <si>
    <t>Le croquis doit être exploitable par une tierce personne</t>
  </si>
  <si>
    <t>Les proportions sont adaptées au niveau de détail recherché</t>
  </si>
  <si>
    <t>Le niveau de détails du croquis est adapté à la mission</t>
  </si>
  <si>
    <t>L’ensemble des informations nécessaires est collecté et retranscrit</t>
  </si>
  <si>
    <t>Le croquis est orienté</t>
  </si>
  <si>
    <t>Les tolérances sont calculées</t>
  </si>
  <si>
    <t>Les outils de calculs sont adaptés et maîtrisés</t>
  </si>
  <si>
    <t>Les méthodes de calcul sont adaptées  et maîtrisées</t>
  </si>
  <si>
    <t>Les assemblages de données sont réalisés</t>
  </si>
  <si>
    <t>Contrôler des calculs, des mesures, une implantation</t>
  </si>
  <si>
    <t>Contrôler un calcul</t>
  </si>
  <si>
    <t>Contrôler les mesures</t>
  </si>
  <si>
    <t>Contrôler une implantation</t>
  </si>
  <si>
    <t>Le contexte légal, réglementaire ou contractuel est respecté</t>
  </si>
  <si>
    <t>Les contrôles des calculs sont effectués et adaptés à la situation rencontrée</t>
  </si>
  <si>
    <t>La qualité  des résultats (précision et exactitude) est évaluée et conforme au cahier des charges</t>
  </si>
  <si>
    <t>Les sauvegardes des données de contrôle et indicateurs de qualité (EMQ, écarts…) sont effectuées</t>
  </si>
  <si>
    <t>Les contrôles sont faits et validés sur le terrain</t>
  </si>
  <si>
    <t>Les contrôles sont faits et validés au bureau</t>
  </si>
  <si>
    <t>Les données d’une implantation calculée sont contrôlées et mises à disposition</t>
  </si>
  <si>
    <t>La cohérence entre les calculs menés et les informations projet est vérifiée</t>
  </si>
  <si>
    <t>Différentes variantes sont proposées et conformes au cahier des charges</t>
  </si>
  <si>
    <t>La dimension environnementale, les principes de développement durable sont pris en compte</t>
  </si>
  <si>
    <t>Les éléments dimensionnés sont contrôlés</t>
  </si>
  <si>
    <t>Concevoir, calculer, dimensionner (assainissement des eaux pluviales et des eaux usées, voirie, lots)</t>
  </si>
  <si>
    <t>Les métadonnées sont identifiées et exploitées</t>
  </si>
  <si>
    <t>La géométrie et les informations sont cohérentes sur l'ensemble documentaire</t>
  </si>
  <si>
    <t>Toutes les informations nécessaires à la compréhension du document sont précisées</t>
  </si>
  <si>
    <t>Les points d’étapes et les échéances sont contrôlés</t>
  </si>
  <si>
    <t>Les points de blocage sont identifiés, traités et/ou transmis au responsable concerné</t>
  </si>
  <si>
    <t>Le contenu du dossier à la livraison est conforme</t>
  </si>
  <si>
    <t>Le rôle des acteurs est identifié</t>
  </si>
  <si>
    <t>Le contenu de l’échange est adapté à l’interlocuteur</t>
  </si>
  <si>
    <t>La reformulation de l'écoute est fidèle</t>
  </si>
  <si>
    <t>La diffusion de l'information transversale au sein de l'entreprise est effective</t>
  </si>
  <si>
    <t>Les limites de la mission sont respectées</t>
  </si>
  <si>
    <t>Le secret professionnel est préservé</t>
  </si>
  <si>
    <t>Les tâches attendues par chaque membre de l’équipe et les conditions particulières d’intervention sont expliquées</t>
  </si>
  <si>
    <t>Le travail des équipiers est organisé</t>
  </si>
  <si>
    <t>Le travail des équipiers est contrôlé</t>
  </si>
  <si>
    <t>La mise en page est ergonomique</t>
  </si>
  <si>
    <t>Les consignes de structuration sont respectées</t>
  </si>
  <si>
    <t>Le fond du document est intelligible</t>
  </si>
  <si>
    <t>L'expression écrite est convenable</t>
  </si>
  <si>
    <t>Le vocabulaire professionnel est pertinent</t>
  </si>
  <si>
    <t>Le compte rendu est  illustré à l'aide de documents dont les sources sont citées</t>
  </si>
  <si>
    <t>L'analyse technique et/ou juridique est pertinente</t>
  </si>
  <si>
    <t>Élaborer et utiliser des supports de communication et/ou de promotion</t>
  </si>
  <si>
    <t>Rédiger un compte rendu, y compris en anglais</t>
  </si>
  <si>
    <t>Encadrer et gérer une équipe</t>
  </si>
  <si>
    <t>Échanger avec les différents acteurs d’une opération</t>
  </si>
  <si>
    <t>Suivre les étapes d'un dossier</t>
  </si>
  <si>
    <t>Établir des documents administratifs, techniques et juridiques</t>
  </si>
  <si>
    <t>Établir des documents professionnels</t>
  </si>
  <si>
    <t>Établir et exploiter des modèles numériques paramétrables</t>
  </si>
  <si>
    <t>Établir des modèles numériques paramétrables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</si>
</sst>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B05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1"/>
      <color theme="1"/>
      <name val="Arial"/>
      <family val="2"/>
    </font>
    <font>
      <sz val="9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316"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/>
    <xf numFmtId="0" fontId="0" fillId="0" borderId="0" xfId="0" applyFont="1"/>
    <xf numFmtId="0" fontId="1" fillId="0" borderId="8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justify" vertical="center"/>
    </xf>
    <xf numFmtId="0" fontId="7" fillId="0" borderId="23" xfId="0" applyFont="1" applyFill="1" applyBorder="1" applyAlignment="1">
      <alignment horizontal="justify" vertical="center"/>
    </xf>
    <xf numFmtId="0" fontId="7" fillId="0" borderId="25" xfId="0" applyFont="1" applyFill="1" applyBorder="1" applyAlignment="1">
      <alignment horizontal="justify" vertical="center"/>
    </xf>
    <xf numFmtId="0" fontId="7" fillId="0" borderId="24" xfId="0" applyFont="1" applyFill="1" applyBorder="1" applyAlignment="1">
      <alignment horizontal="justify" vertical="center"/>
    </xf>
    <xf numFmtId="0" fontId="7" fillId="0" borderId="24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vertical="center"/>
    </xf>
    <xf numFmtId="0" fontId="7" fillId="0" borderId="20" xfId="0" applyFont="1" applyFill="1" applyBorder="1" applyAlignment="1">
      <alignment horizontal="justify"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7" fillId="0" borderId="0" xfId="0" applyFont="1"/>
    <xf numFmtId="0" fontId="7" fillId="0" borderId="0" xfId="0" applyFont="1" applyFill="1"/>
    <xf numFmtId="0" fontId="10" fillId="0" borderId="0" xfId="0" applyFont="1" applyAlignment="1">
      <alignment horizontal="center" vertical="center"/>
    </xf>
    <xf numFmtId="0" fontId="12" fillId="0" borderId="38" xfId="0" applyFont="1" applyFill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7" fillId="0" borderId="24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23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0" borderId="22" xfId="0" applyFont="1" applyFill="1" applyBorder="1" applyAlignment="1">
      <alignment vertical="center"/>
    </xf>
    <xf numFmtId="0" fontId="10" fillId="3" borderId="11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27" xfId="0" applyFont="1" applyFill="1" applyBorder="1" applyAlignment="1">
      <alignment horizontal="justify" vertical="center"/>
    </xf>
    <xf numFmtId="0" fontId="7" fillId="0" borderId="8" xfId="0" applyFont="1" applyBorder="1" applyAlignment="1">
      <alignment horizontal="justify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2" fillId="0" borderId="38" xfId="0" applyFont="1" applyFill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7" fillId="0" borderId="24" xfId="0" applyFont="1" applyFill="1" applyBorder="1" applyAlignment="1">
      <alignment horizontal="justify" vertical="center" wrapText="1"/>
    </xf>
    <xf numFmtId="0" fontId="7" fillId="0" borderId="14" xfId="0" applyFont="1" applyBorder="1" applyAlignment="1">
      <alignment vertical="center" wrapText="1"/>
    </xf>
    <xf numFmtId="0" fontId="7" fillId="0" borderId="20" xfId="0" applyFont="1" applyFill="1" applyBorder="1" applyAlignment="1">
      <alignment horizontal="justify" vertical="center" wrapText="1"/>
    </xf>
    <xf numFmtId="0" fontId="7" fillId="0" borderId="8" xfId="0" applyFont="1" applyBorder="1" applyAlignment="1">
      <alignment vertical="center" wrapText="1"/>
    </xf>
    <xf numFmtId="0" fontId="7" fillId="0" borderId="23" xfId="0" applyFont="1" applyFill="1" applyBorder="1" applyAlignment="1">
      <alignment horizontal="justify" vertical="center" wrapText="1"/>
    </xf>
    <xf numFmtId="0" fontId="7" fillId="0" borderId="23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center" vertical="center"/>
    </xf>
    <xf numFmtId="0" fontId="12" fillId="0" borderId="39" xfId="0" applyFont="1" applyBorder="1" applyAlignment="1">
      <alignment wrapText="1"/>
    </xf>
    <xf numFmtId="0" fontId="12" fillId="0" borderId="38" xfId="0" applyFont="1" applyBorder="1" applyAlignment="1"/>
    <xf numFmtId="0" fontId="12" fillId="0" borderId="40" xfId="0" applyFont="1" applyBorder="1" applyAlignment="1">
      <alignment wrapText="1"/>
    </xf>
    <xf numFmtId="0" fontId="12" fillId="0" borderId="40" xfId="0" applyFont="1" applyBorder="1" applyAlignment="1"/>
    <xf numFmtId="0" fontId="8" fillId="2" borderId="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0" fillId="0" borderId="0" xfId="0" applyFont="1" applyFill="1"/>
    <xf numFmtId="0" fontId="8" fillId="2" borderId="1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0" fillId="4" borderId="36" xfId="0" applyFill="1" applyBorder="1"/>
    <xf numFmtId="0" fontId="0" fillId="4" borderId="15" xfId="0" applyFill="1" applyBorder="1"/>
    <xf numFmtId="0" fontId="0" fillId="4" borderId="6" xfId="0" applyFill="1" applyBorder="1"/>
    <xf numFmtId="0" fontId="0" fillId="4" borderId="7" xfId="0" applyFill="1" applyBorder="1"/>
    <xf numFmtId="0" fontId="0" fillId="0" borderId="6" xfId="0" applyBorder="1"/>
    <xf numFmtId="0" fontId="4" fillId="0" borderId="7" xfId="0" applyFont="1" applyBorder="1" applyAlignment="1">
      <alignment horizontal="center" vertical="center"/>
    </xf>
    <xf numFmtId="0" fontId="0" fillId="4" borderId="30" xfId="0" applyFill="1" applyBorder="1"/>
    <xf numFmtId="0" fontId="0" fillId="4" borderId="33" xfId="0" applyFill="1" applyBorder="1"/>
    <xf numFmtId="0" fontId="4" fillId="0" borderId="4" xfId="0" applyFont="1" applyBorder="1" applyAlignment="1">
      <alignment horizontal="center" vertical="center"/>
    </xf>
    <xf numFmtId="0" fontId="0" fillId="0" borderId="5" xfId="0" applyBorder="1"/>
    <xf numFmtId="0" fontId="4" fillId="0" borderId="6" xfId="0" applyFont="1" applyBorder="1" applyAlignment="1">
      <alignment horizontal="center" vertical="center"/>
    </xf>
    <xf numFmtId="0" fontId="0" fillId="0" borderId="7" xfId="0" applyBorder="1"/>
    <xf numFmtId="0" fontId="4" fillId="0" borderId="9" xfId="0" applyFont="1" applyBorder="1" applyAlignment="1">
      <alignment horizontal="center" vertical="center"/>
    </xf>
    <xf numFmtId="0" fontId="0" fillId="0" borderId="10" xfId="0" applyBorder="1"/>
    <xf numFmtId="0" fontId="4" fillId="0" borderId="36" xfId="0" applyFont="1" applyFill="1" applyBorder="1" applyAlignment="1">
      <alignment horizontal="center" vertical="center"/>
    </xf>
    <xf numFmtId="0" fontId="0" fillId="0" borderId="15" xfId="0" applyFill="1" applyBorder="1"/>
    <xf numFmtId="0" fontId="4" fillId="0" borderId="6" xfId="0" applyFont="1" applyFill="1" applyBorder="1" applyAlignment="1">
      <alignment horizontal="center" vertical="center"/>
    </xf>
    <xf numFmtId="0" fontId="0" fillId="0" borderId="7" xfId="0" applyFill="1" applyBorder="1"/>
    <xf numFmtId="0" fontId="4" fillId="0" borderId="30" xfId="0" applyFont="1" applyFill="1" applyBorder="1" applyAlignment="1">
      <alignment horizontal="center" vertical="center"/>
    </xf>
    <xf numFmtId="0" fontId="0" fillId="0" borderId="3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9" xfId="0" applyFill="1" applyBorder="1"/>
    <xf numFmtId="0" fontId="0" fillId="4" borderId="10" xfId="0" applyFill="1" applyBorder="1"/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9" xfId="0" applyBorder="1"/>
    <xf numFmtId="0" fontId="0" fillId="0" borderId="1" xfId="0" applyBorder="1"/>
    <xf numFmtId="0" fontId="0" fillId="0" borderId="3" xfId="0" applyBorder="1"/>
    <xf numFmtId="0" fontId="12" fillId="0" borderId="40" xfId="0" applyFont="1" applyBorder="1" applyAlignment="1">
      <alignment horizontal="center" wrapText="1"/>
    </xf>
    <xf numFmtId="0" fontId="4" fillId="2" borderId="13" xfId="0" applyFont="1" applyFill="1" applyBorder="1" applyAlignment="1">
      <alignment vertical="center"/>
    </xf>
    <xf numFmtId="0" fontId="1" fillId="2" borderId="26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6" fillId="0" borderId="43" xfId="0" applyFont="1" applyBorder="1" applyAlignment="1">
      <alignment horizontal="center" vertical="center" wrapText="1"/>
    </xf>
    <xf numFmtId="0" fontId="17" fillId="0" borderId="4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16" fillId="0" borderId="0" xfId="0" applyFont="1"/>
    <xf numFmtId="0" fontId="4" fillId="0" borderId="13" xfId="0" applyFont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left" vertical="center" wrapText="1"/>
    </xf>
    <xf numFmtId="9" fontId="15" fillId="5" borderId="8" xfId="1" applyNumberFormat="1" applyFont="1" applyFill="1" applyBorder="1" applyAlignment="1">
      <alignment horizontal="right" vertical="center" wrapText="1"/>
    </xf>
    <xf numFmtId="2" fontId="1" fillId="5" borderId="8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justify" vertical="center" wrapText="1"/>
    </xf>
    <xf numFmtId="0" fontId="0" fillId="0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9" fontId="1" fillId="0" borderId="8" xfId="0" applyNumberFormat="1" applyFont="1" applyFill="1" applyBorder="1"/>
    <xf numFmtId="2" fontId="1" fillId="0" borderId="8" xfId="1" applyNumberFormat="1" applyFont="1" applyFill="1" applyBorder="1"/>
    <xf numFmtId="0" fontId="16" fillId="0" borderId="0" xfId="0" applyFont="1" applyFill="1"/>
    <xf numFmtId="9" fontId="16" fillId="0" borderId="0" xfId="0" applyNumberFormat="1" applyFont="1"/>
    <xf numFmtId="0" fontId="0" fillId="0" borderId="8" xfId="0" applyFont="1" applyFill="1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23" xfId="0" applyFont="1" applyBorder="1" applyAlignment="1">
      <alignment vertical="center" wrapText="1"/>
    </xf>
    <xf numFmtId="0" fontId="20" fillId="0" borderId="8" xfId="0" applyFont="1" applyBorder="1" applyAlignment="1">
      <alignment horizontal="center" vertical="center"/>
    </xf>
    <xf numFmtId="0" fontId="1" fillId="0" borderId="18" xfId="0" applyFont="1" applyBorder="1" applyAlignment="1">
      <alignment vertical="center" wrapText="1"/>
    </xf>
    <xf numFmtId="9" fontId="15" fillId="5" borderId="8" xfId="1" applyFont="1" applyFill="1" applyBorder="1" applyAlignment="1">
      <alignment horizontal="right" vertical="center" wrapText="1"/>
    </xf>
    <xf numFmtId="2" fontId="0" fillId="5" borderId="8" xfId="0" applyNumberFormat="1" applyFill="1" applyBorder="1" applyAlignment="1">
      <alignment horizontal="center" vertical="center"/>
    </xf>
    <xf numFmtId="9" fontId="1" fillId="0" borderId="8" xfId="1" applyFont="1" applyBorder="1" applyAlignment="1">
      <alignment horizontal="right"/>
    </xf>
    <xf numFmtId="0" fontId="20" fillId="0" borderId="3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20" xfId="0" applyFont="1" applyBorder="1" applyAlignment="1">
      <alignment horizontal="justify" vertical="center"/>
    </xf>
    <xf numFmtId="0" fontId="1" fillId="0" borderId="23" xfId="0" applyFont="1" applyBorder="1" applyAlignment="1">
      <alignment horizontal="justify" vertical="center"/>
    </xf>
    <xf numFmtId="0" fontId="1" fillId="0" borderId="18" xfId="0" applyFont="1" applyBorder="1" applyAlignment="1">
      <alignment horizontal="justify" vertical="center"/>
    </xf>
    <xf numFmtId="0" fontId="18" fillId="0" borderId="0" xfId="0" applyFont="1" applyAlignment="1">
      <alignment horizontal="center" vertical="center" wrapText="1"/>
    </xf>
    <xf numFmtId="0" fontId="0" fillId="0" borderId="8" xfId="0" applyBorder="1" applyAlignment="1">
      <alignment vertical="center"/>
    </xf>
    <xf numFmtId="9" fontId="1" fillId="0" borderId="8" xfId="1" applyFont="1" applyFill="1" applyBorder="1" applyAlignment="1">
      <alignment horizontal="right"/>
    </xf>
    <xf numFmtId="0" fontId="7" fillId="0" borderId="23" xfId="0" applyFont="1" applyBorder="1" applyAlignment="1">
      <alignment horizontal="justify" vertical="center"/>
    </xf>
    <xf numFmtId="9" fontId="9" fillId="0" borderId="43" xfId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center" vertical="center"/>
    </xf>
    <xf numFmtId="9" fontId="22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horizontal="right" vertical="center"/>
    </xf>
    <xf numFmtId="9" fontId="25" fillId="0" borderId="0" xfId="0" applyNumberFormat="1" applyFont="1" applyBorder="1" applyAlignment="1">
      <alignment vertical="center"/>
    </xf>
    <xf numFmtId="0" fontId="21" fillId="0" borderId="0" xfId="0" applyFont="1" applyBorder="1" applyAlignment="1" applyProtection="1">
      <alignment vertical="top" wrapText="1"/>
      <protection locked="0"/>
    </xf>
    <xf numFmtId="0" fontId="21" fillId="0" borderId="0" xfId="0" applyFont="1" applyFill="1" applyBorder="1" applyAlignment="1" applyProtection="1">
      <alignment vertical="top" wrapText="1"/>
      <protection locked="0"/>
    </xf>
    <xf numFmtId="0" fontId="21" fillId="0" borderId="0" xfId="0" applyFont="1" applyBorder="1" applyAlignment="1" applyProtection="1">
      <alignment horizontal="center" vertical="top" wrapText="1"/>
      <protection locked="0"/>
    </xf>
    <xf numFmtId="0" fontId="8" fillId="0" borderId="5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Border="1"/>
    <xf numFmtId="0" fontId="7" fillId="0" borderId="52" xfId="0" applyFont="1" applyBorder="1" applyAlignment="1" applyProtection="1">
      <alignment horizontal="center" vertical="center" wrapText="1"/>
      <protection locked="0"/>
    </xf>
    <xf numFmtId="0" fontId="0" fillId="0" borderId="44" xfId="0" applyFont="1" applyBorder="1"/>
    <xf numFmtId="0" fontId="7" fillId="0" borderId="7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center" vertical="center"/>
    </xf>
    <xf numFmtId="0" fontId="7" fillId="0" borderId="10" xfId="0" applyFont="1" applyBorder="1" applyAlignment="1" applyProtection="1">
      <alignment horizontal="center" vertical="center"/>
      <protection locked="0"/>
    </xf>
    <xf numFmtId="0" fontId="1" fillId="0" borderId="0" xfId="0" applyFont="1" applyFill="1" applyAlignment="1"/>
    <xf numFmtId="0" fontId="0" fillId="0" borderId="0" xfId="0" applyFill="1" applyBorder="1"/>
    <xf numFmtId="9" fontId="15" fillId="0" borderId="0" xfId="1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0" fillId="5" borderId="8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2" fontId="0" fillId="0" borderId="8" xfId="0" applyNumberFormat="1" applyFont="1" applyFill="1" applyBorder="1" applyAlignment="1">
      <alignment horizontal="center"/>
    </xf>
    <xf numFmtId="9" fontId="0" fillId="0" borderId="0" xfId="0" applyNumberFormat="1"/>
    <xf numFmtId="0" fontId="1" fillId="0" borderId="8" xfId="0" applyFont="1" applyFill="1" applyBorder="1" applyAlignment="1">
      <alignment horizontal="left" vertical="center" wrapText="1"/>
    </xf>
    <xf numFmtId="9" fontId="17" fillId="0" borderId="43" xfId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7" borderId="36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30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9" fontId="1" fillId="0" borderId="8" xfId="1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9" fontId="1" fillId="0" borderId="8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left" vertical="center" wrapText="1"/>
    </xf>
    <xf numFmtId="0" fontId="12" fillId="2" borderId="36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12" fillId="0" borderId="38" xfId="0" applyFont="1" applyBorder="1" applyAlignment="1">
      <alignment horizontal="center"/>
    </xf>
    <xf numFmtId="0" fontId="12" fillId="0" borderId="34" xfId="0" applyFont="1" applyBorder="1" applyAlignment="1">
      <alignment horizont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2" fillId="0" borderId="39" xfId="0" applyFont="1" applyBorder="1" applyAlignment="1">
      <alignment horizontal="center" wrapText="1"/>
    </xf>
    <xf numFmtId="0" fontId="12" fillId="0" borderId="34" xfId="0" applyFont="1" applyBorder="1" applyAlignment="1">
      <alignment horizontal="center" wrapText="1"/>
    </xf>
    <xf numFmtId="0" fontId="13" fillId="0" borderId="0" xfId="0" applyFont="1" applyAlignment="1">
      <alignment horizontal="center"/>
    </xf>
    <xf numFmtId="0" fontId="7" fillId="0" borderId="32" xfId="0" applyFont="1" applyBorder="1" applyAlignment="1">
      <alignment horizontal="left" vertical="center" wrapText="1"/>
    </xf>
    <xf numFmtId="0" fontId="12" fillId="2" borderId="13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11" fillId="0" borderId="31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left" vertical="center" wrapText="1"/>
    </xf>
    <xf numFmtId="0" fontId="4" fillId="2" borderId="3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12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left" vertical="center" wrapText="1"/>
    </xf>
    <xf numFmtId="0" fontId="0" fillId="5" borderId="37" xfId="0" applyFont="1" applyFill="1" applyBorder="1" applyAlignment="1">
      <alignment horizontal="left" vertical="center" wrapText="1"/>
    </xf>
    <xf numFmtId="0" fontId="0" fillId="5" borderId="44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0" fillId="5" borderId="20" xfId="0" applyFont="1" applyFill="1" applyBorder="1" applyAlignment="1">
      <alignment horizontal="left" vertical="center" wrapText="1"/>
    </xf>
    <xf numFmtId="0" fontId="0" fillId="5" borderId="21" xfId="0" applyFont="1" applyFill="1" applyBorder="1" applyAlignment="1">
      <alignment horizontal="left" vertical="center" wrapText="1"/>
    </xf>
    <xf numFmtId="0" fontId="0" fillId="5" borderId="41" xfId="0" applyFont="1" applyFill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0" fillId="5" borderId="23" xfId="0" applyFont="1" applyFill="1" applyBorder="1" applyAlignment="1">
      <alignment vertical="center" wrapText="1"/>
    </xf>
    <xf numFmtId="0" fontId="0" fillId="5" borderId="37" xfId="0" applyFont="1" applyFill="1" applyBorder="1" applyAlignment="1">
      <alignment vertical="center" wrapText="1"/>
    </xf>
    <xf numFmtId="0" fontId="0" fillId="5" borderId="44" xfId="0" applyFont="1" applyFill="1" applyBorder="1" applyAlignment="1">
      <alignment vertical="center" wrapText="1"/>
    </xf>
    <xf numFmtId="0" fontId="1" fillId="0" borderId="29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7" fillId="0" borderId="48" xfId="0" applyFont="1" applyBorder="1" applyAlignment="1" applyProtection="1">
      <alignment horizontal="center" vertical="center" wrapText="1"/>
      <protection locked="0"/>
    </xf>
    <xf numFmtId="0" fontId="0" fillId="0" borderId="53" xfId="0" applyFont="1" applyBorder="1"/>
    <xf numFmtId="14" fontId="28" fillId="0" borderId="0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right" vertical="center" wrapText="1"/>
    </xf>
    <xf numFmtId="164" fontId="7" fillId="0" borderId="18" xfId="0" applyNumberFormat="1" applyFont="1" applyFill="1" applyBorder="1" applyAlignment="1">
      <alignment horizontal="center" vertical="center"/>
    </xf>
    <xf numFmtId="164" fontId="7" fillId="0" borderId="19" xfId="0" applyNumberFormat="1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164" fontId="24" fillId="0" borderId="39" xfId="0" applyNumberFormat="1" applyFont="1" applyBorder="1" applyAlignment="1" applyProtection="1">
      <alignment horizontal="center" vertical="center"/>
      <protection locked="0"/>
    </xf>
    <xf numFmtId="164" fontId="24" fillId="0" borderId="40" xfId="0" applyNumberFormat="1" applyFont="1" applyBorder="1" applyAlignment="1" applyProtection="1">
      <alignment horizontal="center" vertical="center"/>
      <protection locked="0"/>
    </xf>
    <xf numFmtId="0" fontId="24" fillId="0" borderId="40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26" fillId="0" borderId="0" xfId="0" applyFont="1" applyBorder="1" applyAlignment="1">
      <alignment horizontal="right" vertical="center"/>
    </xf>
    <xf numFmtId="0" fontId="8" fillId="6" borderId="45" xfId="0" applyFont="1" applyFill="1" applyBorder="1" applyAlignment="1">
      <alignment horizontal="center" vertical="center"/>
    </xf>
    <xf numFmtId="0" fontId="8" fillId="6" borderId="46" xfId="0" applyFont="1" applyFill="1" applyBorder="1" applyAlignment="1">
      <alignment horizontal="center" vertical="center"/>
    </xf>
    <xf numFmtId="0" fontId="8" fillId="6" borderId="47" xfId="0" applyFont="1" applyFill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1" fillId="0" borderId="48" xfId="0" applyFont="1" applyBorder="1" applyAlignment="1" applyProtection="1">
      <alignment horizontal="center" vertical="top" wrapText="1"/>
      <protection locked="0"/>
    </xf>
    <xf numFmtId="0" fontId="21" fillId="0" borderId="49" xfId="0" applyFont="1" applyBorder="1" applyAlignment="1" applyProtection="1">
      <alignment horizontal="center" vertical="top" wrapText="1"/>
      <protection locked="0"/>
    </xf>
    <xf numFmtId="0" fontId="21" fillId="0" borderId="50" xfId="0" applyFont="1" applyBorder="1" applyAlignment="1" applyProtection="1">
      <alignment horizontal="center" vertical="top" wrapText="1"/>
      <protection locked="0"/>
    </xf>
    <xf numFmtId="14" fontId="22" fillId="0" borderId="48" xfId="0" applyNumberFormat="1" applyFont="1" applyBorder="1" applyAlignment="1" applyProtection="1">
      <alignment horizontal="center" vertical="center"/>
      <protection locked="0"/>
    </xf>
    <xf numFmtId="14" fontId="22" fillId="0" borderId="49" xfId="0" applyNumberFormat="1" applyFont="1" applyBorder="1" applyAlignment="1" applyProtection="1">
      <alignment horizontal="center" vertical="center"/>
      <protection locked="0"/>
    </xf>
    <xf numFmtId="14" fontId="22" fillId="0" borderId="50" xfId="0" applyNumberFormat="1" applyFont="1" applyBorder="1" applyAlignment="1" applyProtection="1">
      <alignment horizontal="center" vertical="center"/>
      <protection locked="0"/>
    </xf>
    <xf numFmtId="0" fontId="8" fillId="0" borderId="45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0" fillId="5" borderId="14" xfId="0" applyFont="1" applyFill="1" applyBorder="1" applyAlignment="1">
      <alignment horizontal="left" vertical="center" wrapText="1"/>
    </xf>
    <xf numFmtId="0" fontId="0" fillId="5" borderId="8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46-486B-A2D2-09D8BE9B4165}"/>
            </c:ext>
          </c:extLst>
        </c:ser>
        <c:ser>
          <c:idx val="1"/>
          <c:order val="1"/>
          <c:invertIfNegative val="0"/>
          <c:val>
            <c:numRef>
              <c:f>'U61 RP'!$P$5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07-4A6E-8758-25D9B5001513}"/>
            </c:ext>
          </c:extLst>
        </c:ser>
        <c:ser>
          <c:idx val="2"/>
          <c:order val="2"/>
          <c:invertIfNegative val="0"/>
          <c:val>
            <c:numRef>
              <c:f>'U61 RP'!$P$6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C07-4A6E-8758-25D9B5001513}"/>
            </c:ext>
          </c:extLst>
        </c:ser>
        <c:ser>
          <c:idx val="3"/>
          <c:order val="3"/>
          <c:invertIfNegative val="0"/>
          <c:val>
            <c:numRef>
              <c:f>'U61 RP'!$P$7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C07-4A6E-8758-25D9B5001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62"/>
        <c:axId val="81079296"/>
        <c:axId val="81093376"/>
      </c:barChart>
      <c:catAx>
        <c:axId val="81079296"/>
        <c:scaling>
          <c:orientation val="maxMin"/>
        </c:scaling>
        <c:delete val="1"/>
        <c:axPos val="l"/>
        <c:majorTickMark val="out"/>
        <c:minorTickMark val="none"/>
        <c:tickLblPos val="nextTo"/>
        <c:crossAx val="81093376"/>
        <c:crosses val="autoZero"/>
        <c:auto val="1"/>
        <c:lblAlgn val="ctr"/>
        <c:lblOffset val="100"/>
        <c:noMultiLvlLbl val="0"/>
      </c:catAx>
      <c:valAx>
        <c:axId val="8109337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81079296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SP'!$P$25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5C-4155-9447-56EA0FC382E4}"/>
            </c:ext>
          </c:extLst>
        </c:ser>
        <c:ser>
          <c:idx val="1"/>
          <c:order val="1"/>
          <c:invertIfNegative val="0"/>
          <c:val>
            <c:numRef>
              <c:f>'U61 SP'!$P$26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CA-4489-A09A-73EA7AEDABD0}"/>
            </c:ext>
          </c:extLst>
        </c:ser>
        <c:ser>
          <c:idx val="2"/>
          <c:order val="2"/>
          <c:invertIfNegative val="0"/>
          <c:val>
            <c:numRef>
              <c:f>'U61 SP'!$P$27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2CA-4489-A09A-73EA7AEDABD0}"/>
            </c:ext>
          </c:extLst>
        </c:ser>
        <c:ser>
          <c:idx val="3"/>
          <c:order val="3"/>
          <c:invertIfNegative val="0"/>
          <c:val>
            <c:numRef>
              <c:f>'U61 SP'!$P$28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2CA-4489-A09A-73EA7AEDABD0}"/>
            </c:ext>
          </c:extLst>
        </c:ser>
        <c:ser>
          <c:idx val="4"/>
          <c:order val="4"/>
          <c:invertIfNegative val="0"/>
          <c:val>
            <c:numRef>
              <c:f>'U61 SP'!$P$29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2CA-4489-A09A-73EA7AEDABD0}"/>
            </c:ext>
          </c:extLst>
        </c:ser>
        <c:ser>
          <c:idx val="5"/>
          <c:order val="5"/>
          <c:invertIfNegative val="0"/>
          <c:val>
            <c:numRef>
              <c:f>'U61 SP'!$P$30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2CA-4489-A09A-73EA7AEDABD0}"/>
            </c:ext>
          </c:extLst>
        </c:ser>
        <c:ser>
          <c:idx val="6"/>
          <c:order val="6"/>
          <c:invertIfNegative val="0"/>
          <c:val>
            <c:numRef>
              <c:f>'U61 SP'!$P$31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D2CA-4489-A09A-73EA7AEDABD0}"/>
            </c:ext>
          </c:extLst>
        </c:ser>
        <c:ser>
          <c:idx val="7"/>
          <c:order val="7"/>
          <c:invertIfNegative val="0"/>
          <c:val>
            <c:numRef>
              <c:f>'U61 SP'!$P$32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D2CA-4489-A09A-73EA7AEDA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53"/>
        <c:axId val="99574528"/>
        <c:axId val="99576064"/>
      </c:barChart>
      <c:catAx>
        <c:axId val="99574528"/>
        <c:scaling>
          <c:orientation val="maxMin"/>
        </c:scaling>
        <c:delete val="1"/>
        <c:axPos val="l"/>
        <c:majorTickMark val="out"/>
        <c:minorTickMark val="none"/>
        <c:tickLblPos val="nextTo"/>
        <c:crossAx val="99576064"/>
        <c:crosses val="autoZero"/>
        <c:auto val="1"/>
        <c:lblAlgn val="ctr"/>
        <c:lblOffset val="100"/>
        <c:noMultiLvlLbl val="0"/>
      </c:catAx>
      <c:valAx>
        <c:axId val="99576064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957452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SP'!$P$15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14-4B52-B11B-2D592AFD636D}"/>
            </c:ext>
          </c:extLst>
        </c:ser>
        <c:ser>
          <c:idx val="1"/>
          <c:order val="1"/>
          <c:invertIfNegative val="0"/>
          <c:val>
            <c:numRef>
              <c:f>'U61 SP'!$P$16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971-485B-B9A6-2746F251D682}"/>
            </c:ext>
          </c:extLst>
        </c:ser>
        <c:ser>
          <c:idx val="2"/>
          <c:order val="2"/>
          <c:invertIfNegative val="0"/>
          <c:val>
            <c:numRef>
              <c:f>'U61 SP'!$P$17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971-485B-B9A6-2746F251D682}"/>
            </c:ext>
          </c:extLst>
        </c:ser>
        <c:ser>
          <c:idx val="3"/>
          <c:order val="3"/>
          <c:invertIfNegative val="0"/>
          <c:val>
            <c:numRef>
              <c:f>'U61 SP'!$P$18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971-485B-B9A6-2746F251D682}"/>
            </c:ext>
          </c:extLst>
        </c:ser>
        <c:ser>
          <c:idx val="4"/>
          <c:order val="4"/>
          <c:invertIfNegative val="0"/>
          <c:val>
            <c:numRef>
              <c:f>'U61 SP'!$P$19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971-485B-B9A6-2746F251D682}"/>
            </c:ext>
          </c:extLst>
        </c:ser>
        <c:ser>
          <c:idx val="5"/>
          <c:order val="5"/>
          <c:invertIfNegative val="0"/>
          <c:val>
            <c:numRef>
              <c:f>'U61 SP'!$P$20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971-485B-B9A6-2746F251D682}"/>
            </c:ext>
          </c:extLst>
        </c:ser>
        <c:ser>
          <c:idx val="6"/>
          <c:order val="6"/>
          <c:invertIfNegative val="0"/>
          <c:val>
            <c:numRef>
              <c:f>'U61 SP'!$P$21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9971-485B-B9A6-2746F251D682}"/>
            </c:ext>
          </c:extLst>
        </c:ser>
        <c:ser>
          <c:idx val="7"/>
          <c:order val="7"/>
          <c:invertIfNegative val="0"/>
          <c:val>
            <c:numRef>
              <c:f>'U61 SP'!$P$22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9971-485B-B9A6-2746F251D682}"/>
            </c:ext>
          </c:extLst>
        </c:ser>
        <c:ser>
          <c:idx val="8"/>
          <c:order val="8"/>
          <c:invertIfNegative val="0"/>
          <c:val>
            <c:numRef>
              <c:f>'U61 SP'!$P$23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9971-485B-B9A6-2746F251D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73"/>
        <c:axId val="99625984"/>
        <c:axId val="99627776"/>
      </c:barChart>
      <c:catAx>
        <c:axId val="99625984"/>
        <c:scaling>
          <c:orientation val="maxMin"/>
        </c:scaling>
        <c:delete val="1"/>
        <c:axPos val="l"/>
        <c:majorTickMark val="out"/>
        <c:minorTickMark val="none"/>
        <c:tickLblPos val="nextTo"/>
        <c:crossAx val="99627776"/>
        <c:crosses val="autoZero"/>
        <c:auto val="1"/>
        <c:lblAlgn val="ctr"/>
        <c:lblOffset val="100"/>
        <c:noMultiLvlLbl val="0"/>
      </c:catAx>
      <c:valAx>
        <c:axId val="9962777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962598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50-45A9-AEA2-50413B6F6888}"/>
            </c:ext>
          </c:extLst>
        </c:ser>
        <c:ser>
          <c:idx val="1"/>
          <c:order val="1"/>
          <c:invertIfNegative val="0"/>
          <c:val>
            <c:numRef>
              <c:f>'U61 SP'!$P$11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3FD-4EC9-A68E-7494B815F8EF}"/>
            </c:ext>
          </c:extLst>
        </c:ser>
        <c:ser>
          <c:idx val="2"/>
          <c:order val="2"/>
          <c:invertIfNegative val="0"/>
          <c:val>
            <c:numRef>
              <c:f>'U61 SP'!$P$12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3FD-4EC9-A68E-7494B815F8EF}"/>
            </c:ext>
          </c:extLst>
        </c:ser>
        <c:ser>
          <c:idx val="3"/>
          <c:order val="3"/>
          <c:invertIfNegative val="0"/>
          <c:val>
            <c:numRef>
              <c:f>'U61 SP'!$P$13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3FD-4EC9-A68E-7494B815F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"/>
        <c:overlap val="-84"/>
        <c:axId val="99655680"/>
        <c:axId val="99657216"/>
      </c:barChart>
      <c:catAx>
        <c:axId val="99655680"/>
        <c:scaling>
          <c:orientation val="maxMin"/>
        </c:scaling>
        <c:delete val="1"/>
        <c:axPos val="l"/>
        <c:majorTickMark val="out"/>
        <c:minorTickMark val="none"/>
        <c:tickLblPos val="nextTo"/>
        <c:crossAx val="99657216"/>
        <c:crosses val="autoZero"/>
        <c:auto val="1"/>
        <c:lblAlgn val="ctr"/>
        <c:lblOffset val="100"/>
        <c:noMultiLvlLbl val="0"/>
      </c:catAx>
      <c:valAx>
        <c:axId val="9965721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965568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CC-413C-AB7B-445EE1547129}"/>
            </c:ext>
          </c:extLst>
        </c:ser>
        <c:ser>
          <c:idx val="1"/>
          <c:order val="1"/>
          <c:invertIfNegative val="0"/>
          <c:val>
            <c:numRef>
              <c:f>'U61 SP'!$P$7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29F-4FAF-97FC-3997BBE2F4A1}"/>
            </c:ext>
          </c:extLst>
        </c:ser>
        <c:ser>
          <c:idx val="2"/>
          <c:order val="2"/>
          <c:invertIfNegative val="0"/>
          <c:val>
            <c:numRef>
              <c:f>'U61 SP'!$P$8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29F-4FAF-97FC-3997BBE2F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-83"/>
        <c:axId val="99675520"/>
        <c:axId val="99685504"/>
      </c:barChart>
      <c:catAx>
        <c:axId val="99675520"/>
        <c:scaling>
          <c:orientation val="maxMin"/>
        </c:scaling>
        <c:delete val="1"/>
        <c:axPos val="l"/>
        <c:majorTickMark val="out"/>
        <c:minorTickMark val="none"/>
        <c:tickLblPos val="nextTo"/>
        <c:crossAx val="99685504"/>
        <c:crosses val="autoZero"/>
        <c:auto val="1"/>
        <c:lblAlgn val="ctr"/>
        <c:lblOffset val="100"/>
        <c:noMultiLvlLbl val="0"/>
      </c:catAx>
      <c:valAx>
        <c:axId val="99685504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967552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10904464597361E-2"/>
          <c:y val="5.656322371468272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04-4510-9891-40DBF6EE3B54}"/>
            </c:ext>
          </c:extLst>
        </c:ser>
        <c:ser>
          <c:idx val="1"/>
          <c:order val="1"/>
          <c:invertIfNegative val="0"/>
          <c:val>
            <c:numRef>
              <c:f>'U61 RP'!$P$14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B00-4904-8492-1132D6286EAC}"/>
            </c:ext>
          </c:extLst>
        </c:ser>
        <c:ser>
          <c:idx val="2"/>
          <c:order val="2"/>
          <c:invertIfNegative val="0"/>
          <c:val>
            <c:numRef>
              <c:f>'U61 RP'!$P$15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B00-4904-8492-1132D6286EAC}"/>
            </c:ext>
          </c:extLst>
        </c:ser>
        <c:ser>
          <c:idx val="3"/>
          <c:order val="3"/>
          <c:invertIfNegative val="0"/>
          <c:val>
            <c:numRef>
              <c:f>'U61 RP'!$P$16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B00-4904-8492-1132D6286EAC}"/>
            </c:ext>
          </c:extLst>
        </c:ser>
        <c:ser>
          <c:idx val="4"/>
          <c:order val="4"/>
          <c:invertIfNegative val="0"/>
          <c:val>
            <c:numRef>
              <c:f>'U61 RP'!$P$17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B00-4904-8492-1132D6286EAC}"/>
            </c:ext>
          </c:extLst>
        </c:ser>
        <c:ser>
          <c:idx val="5"/>
          <c:order val="5"/>
          <c:invertIfNegative val="0"/>
          <c:val>
            <c:numRef>
              <c:f>'U61 RP'!$P$18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B00-4904-8492-1132D6286EAC}"/>
            </c:ext>
          </c:extLst>
        </c:ser>
        <c:ser>
          <c:idx val="6"/>
          <c:order val="6"/>
          <c:invertIfNegative val="0"/>
          <c:val>
            <c:numRef>
              <c:f>'U61 RP'!$P$19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B00-4904-8492-1132D6286EAC}"/>
            </c:ext>
          </c:extLst>
        </c:ser>
        <c:ser>
          <c:idx val="7"/>
          <c:order val="7"/>
          <c:invertIfNegative val="0"/>
          <c:val>
            <c:numRef>
              <c:f>'U61 RP'!$P$20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0B00-4904-8492-1132D6286EAC}"/>
            </c:ext>
          </c:extLst>
        </c:ser>
        <c:ser>
          <c:idx val="8"/>
          <c:order val="8"/>
          <c:invertIfNegative val="0"/>
          <c:val>
            <c:numRef>
              <c:f>'U61 RP'!$P$21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0B00-4904-8492-1132D6286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-54"/>
        <c:axId val="81602432"/>
        <c:axId val="81603968"/>
      </c:barChart>
      <c:catAx>
        <c:axId val="81602432"/>
        <c:scaling>
          <c:orientation val="maxMin"/>
        </c:scaling>
        <c:delete val="1"/>
        <c:axPos val="l"/>
        <c:majorTickMark val="out"/>
        <c:minorTickMark val="none"/>
        <c:tickLblPos val="nextTo"/>
        <c:crossAx val="81603968"/>
        <c:crosses val="autoZero"/>
        <c:auto val="1"/>
        <c:lblAlgn val="ctr"/>
        <c:lblOffset val="100"/>
        <c:noMultiLvlLbl val="0"/>
      </c:catAx>
      <c:valAx>
        <c:axId val="816039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816024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21717620676203"/>
          <c:y val="5.6566924222228006E-3"/>
          <c:w val="0.88915898311408592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CE-406A-8436-5D7DDBE62522}"/>
            </c:ext>
          </c:extLst>
        </c:ser>
        <c:ser>
          <c:idx val="1"/>
          <c:order val="1"/>
          <c:invertIfNegative val="0"/>
          <c:val>
            <c:numRef>
              <c:f>'U61 RP'!$P$10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0D7-468C-A1B9-25CF10968338}"/>
            </c:ext>
          </c:extLst>
        </c:ser>
        <c:ser>
          <c:idx val="2"/>
          <c:order val="2"/>
          <c:invertIfNegative val="0"/>
          <c:val>
            <c:numRef>
              <c:f>'U61 RP'!$P$11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0D7-468C-A1B9-25CF10968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48"/>
        <c:axId val="81635200"/>
        <c:axId val="81636736"/>
      </c:barChart>
      <c:catAx>
        <c:axId val="81635200"/>
        <c:scaling>
          <c:orientation val="maxMin"/>
        </c:scaling>
        <c:delete val="1"/>
        <c:axPos val="l"/>
        <c:majorTickMark val="out"/>
        <c:minorTickMark val="none"/>
        <c:tickLblPos val="nextTo"/>
        <c:crossAx val="81636736"/>
        <c:crosses val="autoZero"/>
        <c:auto val="1"/>
        <c:lblAlgn val="ctr"/>
        <c:lblOffset val="100"/>
        <c:noMultiLvlLbl val="0"/>
      </c:catAx>
      <c:valAx>
        <c:axId val="8163673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8163520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481766129614913E-2"/>
          <c:y val="5.6558542059536388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[1]U61RP!$P$25:$P$26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F5-4E9D-9F2A-CEA6DA00A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726464"/>
        <c:axId val="81728256"/>
      </c:barChart>
      <c:catAx>
        <c:axId val="81726464"/>
        <c:scaling>
          <c:orientation val="maxMin"/>
        </c:scaling>
        <c:delete val="1"/>
        <c:axPos val="l"/>
        <c:majorTickMark val="out"/>
        <c:minorTickMark val="none"/>
        <c:tickLblPos val="nextTo"/>
        <c:crossAx val="81728256"/>
        <c:crosses val="autoZero"/>
        <c:auto val="1"/>
        <c:lblAlgn val="ctr"/>
        <c:lblOffset val="100"/>
        <c:noMultiLvlLbl val="0"/>
      </c:catAx>
      <c:valAx>
        <c:axId val="8172825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8172646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[1]U61RP!$P$28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C6-490E-B0E6-3022386A3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748352"/>
        <c:axId val="81749888"/>
      </c:barChart>
      <c:catAx>
        <c:axId val="81748352"/>
        <c:scaling>
          <c:orientation val="maxMin"/>
        </c:scaling>
        <c:delete val="1"/>
        <c:axPos val="l"/>
        <c:majorTickMark val="out"/>
        <c:minorTickMark val="none"/>
        <c:tickLblPos val="nextTo"/>
        <c:crossAx val="81749888"/>
        <c:crosses val="autoZero"/>
        <c:auto val="1"/>
        <c:lblAlgn val="ctr"/>
        <c:lblOffset val="100"/>
        <c:noMultiLvlLbl val="0"/>
      </c:catAx>
      <c:valAx>
        <c:axId val="8174988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8174835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RP'!$P$28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DA-4635-B7D1-D01AD80B4A07}"/>
            </c:ext>
          </c:extLst>
        </c:ser>
        <c:ser>
          <c:idx val="1"/>
          <c:order val="1"/>
          <c:invertIfNegative val="0"/>
          <c:val>
            <c:numRef>
              <c:f>'U61 RP'!$P$29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01C-4F0F-B2A5-24E5D5968E53}"/>
            </c:ext>
          </c:extLst>
        </c:ser>
        <c:ser>
          <c:idx val="2"/>
          <c:order val="2"/>
          <c:invertIfNegative val="0"/>
          <c:val>
            <c:numRef>
              <c:f>'U61 RP'!$P$30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01C-4F0F-B2A5-24E5D5968E53}"/>
            </c:ext>
          </c:extLst>
        </c:ser>
        <c:ser>
          <c:idx val="3"/>
          <c:order val="3"/>
          <c:invertIfNegative val="0"/>
          <c:val>
            <c:numRef>
              <c:f>'U61 RP'!$P$31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01C-4F0F-B2A5-24E5D5968E53}"/>
            </c:ext>
          </c:extLst>
        </c:ser>
        <c:ser>
          <c:idx val="4"/>
          <c:order val="4"/>
          <c:invertIfNegative val="0"/>
          <c:val>
            <c:numRef>
              <c:f>'U61 RP'!$P$32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01C-4F0F-B2A5-24E5D5968E53}"/>
            </c:ext>
          </c:extLst>
        </c:ser>
        <c:ser>
          <c:idx val="5"/>
          <c:order val="5"/>
          <c:invertIfNegative val="0"/>
          <c:val>
            <c:numRef>
              <c:f>'U61 RP'!$P$33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01C-4F0F-B2A5-24E5D5968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overlap val="-69"/>
        <c:axId val="81788288"/>
        <c:axId val="89134208"/>
      </c:barChart>
      <c:catAx>
        <c:axId val="81788288"/>
        <c:scaling>
          <c:orientation val="maxMin"/>
        </c:scaling>
        <c:delete val="1"/>
        <c:axPos val="l"/>
        <c:majorTickMark val="out"/>
        <c:minorTickMark val="none"/>
        <c:tickLblPos val="nextTo"/>
        <c:crossAx val="89134208"/>
        <c:crosses val="autoZero"/>
        <c:auto val="1"/>
        <c:lblAlgn val="ctr"/>
        <c:lblOffset val="100"/>
        <c:noMultiLvlLbl val="0"/>
      </c:catAx>
      <c:valAx>
        <c:axId val="8913420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8178828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RP'!$P$35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60-4E3C-9EE3-08DD4EECB49D}"/>
            </c:ext>
          </c:extLst>
        </c:ser>
        <c:ser>
          <c:idx val="1"/>
          <c:order val="1"/>
          <c:invertIfNegative val="0"/>
          <c:val>
            <c:numRef>
              <c:f>'U61 RP'!$P$36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0D-4322-A53D-F53E98452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overlap val="-81"/>
        <c:axId val="89151360"/>
        <c:axId val="89152896"/>
      </c:barChart>
      <c:catAx>
        <c:axId val="89151360"/>
        <c:scaling>
          <c:orientation val="maxMin"/>
        </c:scaling>
        <c:delete val="1"/>
        <c:axPos val="l"/>
        <c:majorTickMark val="out"/>
        <c:minorTickMark val="none"/>
        <c:tickLblPos val="nextTo"/>
        <c:crossAx val="89152896"/>
        <c:crosses val="autoZero"/>
        <c:auto val="1"/>
        <c:lblAlgn val="ctr"/>
        <c:lblOffset val="100"/>
        <c:noMultiLvlLbl val="0"/>
      </c:catAx>
      <c:valAx>
        <c:axId val="8915289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8915136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RP'!$P$23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46-486B-A2D2-09D8BE9B4165}"/>
            </c:ext>
          </c:extLst>
        </c:ser>
        <c:ser>
          <c:idx val="1"/>
          <c:order val="1"/>
          <c:invertIfNegative val="0"/>
          <c:val>
            <c:numRef>
              <c:f>'U61 RP'!$P$24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37-4663-99E3-C8EBA4727EAA}"/>
            </c:ext>
          </c:extLst>
        </c:ser>
        <c:ser>
          <c:idx val="2"/>
          <c:order val="2"/>
          <c:invertIfNegative val="0"/>
          <c:val>
            <c:numRef>
              <c:f>'U61 RP'!$P$25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A37-4663-99E3-C8EBA4727EAA}"/>
            </c:ext>
          </c:extLst>
        </c:ser>
        <c:ser>
          <c:idx val="3"/>
          <c:order val="3"/>
          <c:invertIfNegative val="0"/>
          <c:val>
            <c:numRef>
              <c:f>'U61 RP'!$P$26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A37-4663-99E3-C8EBA4727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overlap val="-80"/>
        <c:axId val="95230592"/>
        <c:axId val="95236480"/>
      </c:barChart>
      <c:catAx>
        <c:axId val="95230592"/>
        <c:scaling>
          <c:orientation val="maxMin"/>
        </c:scaling>
        <c:delete val="1"/>
        <c:axPos val="l"/>
        <c:majorTickMark val="out"/>
        <c:minorTickMark val="none"/>
        <c:tickLblPos val="nextTo"/>
        <c:crossAx val="95236480"/>
        <c:crosses val="autoZero"/>
        <c:auto val="1"/>
        <c:lblAlgn val="ctr"/>
        <c:lblOffset val="100"/>
        <c:noMultiLvlLbl val="0"/>
      </c:catAx>
      <c:valAx>
        <c:axId val="9523648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523059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75-4A77-8C93-D4BE8F9E5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459584"/>
        <c:axId val="95461376"/>
      </c:barChart>
      <c:catAx>
        <c:axId val="95459584"/>
        <c:scaling>
          <c:orientation val="maxMin"/>
        </c:scaling>
        <c:delete val="1"/>
        <c:axPos val="l"/>
        <c:majorTickMark val="out"/>
        <c:minorTickMark val="none"/>
        <c:tickLblPos val="nextTo"/>
        <c:crossAx val="95461376"/>
        <c:crosses val="autoZero"/>
        <c:auto val="1"/>
        <c:lblAlgn val="ctr"/>
        <c:lblOffset val="100"/>
        <c:noMultiLvlLbl val="0"/>
      </c:catAx>
      <c:valAx>
        <c:axId val="9546137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9545958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108857</xdr:colOff>
      <xdr:row>0</xdr:row>
      <xdr:rowOff>81643</xdr:rowOff>
    </xdr:from>
    <xdr:to>
      <xdr:col>1</xdr:col>
      <xdr:colOff>5048250</xdr:colOff>
      <xdr:row>0</xdr:row>
      <xdr:rowOff>1292679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xmlns="" id="{1EF496A3-2961-4D2A-965B-2AD3C354ABB3}"/>
            </a:ext>
          </a:extLst>
        </xdr:cNvPr>
        <xdr:cNvSpPr txBox="1"/>
      </xdr:nvSpPr>
      <xdr:spPr>
        <a:xfrm>
          <a:off x="2859677" y="81643"/>
          <a:ext cx="4939393" cy="57857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7</xdr:col>
      <xdr:colOff>68036</xdr:colOff>
      <xdr:row>0</xdr:row>
      <xdr:rowOff>39312</xdr:rowOff>
    </xdr:from>
    <xdr:to>
      <xdr:col>12</xdr:col>
      <xdr:colOff>108857</xdr:colOff>
      <xdr:row>0</xdr:row>
      <xdr:rowOff>952500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xmlns="" id="{6FD1A4A6-AB61-4F82-AB92-1B9429472461}"/>
            </a:ext>
          </a:extLst>
        </xdr:cNvPr>
        <xdr:cNvSpPr txBox="1"/>
      </xdr:nvSpPr>
      <xdr:spPr>
        <a:xfrm>
          <a:off x="10333869" y="39312"/>
          <a:ext cx="3025321" cy="913188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du sujet veillera à ce que </a:t>
          </a:r>
          <a:r>
            <a:rPr lang="fr-FR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70% </a:t>
          </a:r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des critères en poids minimum soient globalement évalués</a:t>
          </a:r>
          <a:r>
            <a:rPr lang="fr-FR" sz="12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dans cette grille de revue de projet</a:t>
          </a:r>
          <a:endParaRPr lang="fr-FR" sz="1200" b="1">
            <a:solidFill>
              <a:srgbClr val="FF0000"/>
            </a:solidFill>
          </a:endParaRPr>
        </a:p>
        <a:p>
          <a:endParaRPr lang="fr-FR" sz="900" b="1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71438</xdr:colOff>
      <xdr:row>3</xdr:row>
      <xdr:rowOff>11905</xdr:rowOff>
    </xdr:from>
    <xdr:to>
      <xdr:col>9</xdr:col>
      <xdr:colOff>947738</xdr:colOff>
      <xdr:row>6</xdr:row>
      <xdr:rowOff>158750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xmlns="" id="{34B47BDF-08A5-4A16-9E18-0677B3B457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27783</xdr:colOff>
      <xdr:row>11</xdr:row>
      <xdr:rowOff>186532</xdr:rowOff>
    </xdr:from>
    <xdr:to>
      <xdr:col>9</xdr:col>
      <xdr:colOff>926307</xdr:colOff>
      <xdr:row>20</xdr:row>
      <xdr:rowOff>246063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xmlns="" id="{34895DFA-EF56-41C7-BFB3-26EE975728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50005</xdr:colOff>
      <xdr:row>7</xdr:row>
      <xdr:rowOff>148167</xdr:rowOff>
    </xdr:from>
    <xdr:to>
      <xdr:col>9</xdr:col>
      <xdr:colOff>867834</xdr:colOff>
      <xdr:row>11</xdr:row>
      <xdr:rowOff>66336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xmlns="" id="{7E635F1D-BD46-427D-917A-54412D5BE8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47626</xdr:colOff>
      <xdr:row>36</xdr:row>
      <xdr:rowOff>0</xdr:rowOff>
    </xdr:from>
    <xdr:to>
      <xdr:col>9</xdr:col>
      <xdr:colOff>933450</xdr:colOff>
      <xdr:row>36</xdr:row>
      <xdr:rowOff>11908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xmlns="" id="{C882092E-8D9E-4429-A230-404A0A924F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16329</xdr:colOff>
      <xdr:row>37</xdr:row>
      <xdr:rowOff>0</xdr:rowOff>
    </xdr:from>
    <xdr:to>
      <xdr:col>9</xdr:col>
      <xdr:colOff>916782</xdr:colOff>
      <xdr:row>37</xdr:row>
      <xdr:rowOff>13872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xmlns="" id="{31B3C024-DFC6-49E2-A126-40FEDFBD57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95250</xdr:colOff>
      <xdr:row>27</xdr:row>
      <xdr:rowOff>21167</xdr:rowOff>
    </xdr:from>
    <xdr:to>
      <xdr:col>9</xdr:col>
      <xdr:colOff>971550</xdr:colOff>
      <xdr:row>33</xdr:row>
      <xdr:rowOff>95250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xmlns="" id="{87460234-334C-4FF8-856F-3DAF22638E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71437</xdr:colOff>
      <xdr:row>34</xdr:row>
      <xdr:rowOff>11907</xdr:rowOff>
    </xdr:from>
    <xdr:to>
      <xdr:col>9</xdr:col>
      <xdr:colOff>947737</xdr:colOff>
      <xdr:row>36</xdr:row>
      <xdr:rowOff>0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xmlns="" id="{9294A72C-8FBB-4ADB-8915-21866BC110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257970</xdr:colOff>
      <xdr:row>37</xdr:row>
      <xdr:rowOff>43655</xdr:rowOff>
    </xdr:from>
    <xdr:to>
      <xdr:col>7</xdr:col>
      <xdr:colOff>234157</xdr:colOff>
      <xdr:row>37</xdr:row>
      <xdr:rowOff>272255</xdr:rowOff>
    </xdr:to>
    <xdr:sp macro="" textlink="">
      <xdr:nvSpPr>
        <xdr:cNvPr id="12" name="Flèche à angle droit 26">
          <a:extLst>
            <a:ext uri="{FF2B5EF4-FFF2-40B4-BE49-F238E27FC236}">
              <a16:creationId xmlns:a16="http://schemas.microsoft.com/office/drawing/2014/main" xmlns="" id="{7FB39856-C4AD-4B22-8E8E-2C4C6A553D13}"/>
            </a:ext>
          </a:extLst>
        </xdr:cNvPr>
        <xdr:cNvSpPr/>
      </xdr:nvSpPr>
      <xdr:spPr>
        <a:xfrm>
          <a:off x="10506870" y="8547575"/>
          <a:ext cx="280987" cy="22860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0</xdr:col>
      <xdr:colOff>1665551</xdr:colOff>
      <xdr:row>37</xdr:row>
      <xdr:rowOff>308238</xdr:rowOff>
    </xdr:from>
    <xdr:to>
      <xdr:col>1</xdr:col>
      <xdr:colOff>3182937</xdr:colOff>
      <xdr:row>40</xdr:row>
      <xdr:rowOff>127000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xmlns="" id="{E4B2A832-C1A1-495E-863F-66C9D8EBDAFF}"/>
            </a:ext>
          </a:extLst>
        </xdr:cNvPr>
        <xdr:cNvSpPr txBox="1"/>
      </xdr:nvSpPr>
      <xdr:spPr>
        <a:xfrm>
          <a:off x="1665551" y="9208821"/>
          <a:ext cx="4194969" cy="61251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FF0000"/>
              </a:solidFill>
            </a:rPr>
            <a:t>IMPORTANT</a:t>
          </a:r>
        </a:p>
        <a:p>
          <a:r>
            <a:rPr lang="fr-FR" sz="16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NOTE qui représente 50% de la note finale U61</a:t>
          </a:r>
          <a:r>
            <a:rPr lang="fr-FR" sz="1600">
              <a:solidFill>
                <a:srgbClr val="FF0000"/>
              </a:solidFill>
            </a:rPr>
            <a:t> </a:t>
          </a:r>
        </a:p>
        <a:p>
          <a:endParaRPr lang="fr-FR" sz="1100"/>
        </a:p>
      </xdr:txBody>
    </xdr:sp>
    <xdr:clientData/>
  </xdr:twoCellAnchor>
  <xdr:twoCellAnchor>
    <xdr:from>
      <xdr:col>9</xdr:col>
      <xdr:colOff>142872</xdr:colOff>
      <xdr:row>37</xdr:row>
      <xdr:rowOff>95250</xdr:rowOff>
    </xdr:from>
    <xdr:to>
      <xdr:col>9</xdr:col>
      <xdr:colOff>881061</xdr:colOff>
      <xdr:row>37</xdr:row>
      <xdr:rowOff>285750</xdr:rowOff>
    </xdr:to>
    <xdr:sp macro="" textlink="">
      <xdr:nvSpPr>
        <xdr:cNvPr id="14" name="Flèche droite 13">
          <a:extLst>
            <a:ext uri="{FF2B5EF4-FFF2-40B4-BE49-F238E27FC236}">
              <a16:creationId xmlns:a16="http://schemas.microsoft.com/office/drawing/2014/main" xmlns="" id="{03A881BA-4502-413F-AE39-0E469F188882}"/>
            </a:ext>
          </a:extLst>
        </xdr:cNvPr>
        <xdr:cNvSpPr/>
      </xdr:nvSpPr>
      <xdr:spPr>
        <a:xfrm rot="10800000">
          <a:off x="11572872" y="8599170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52917</xdr:colOff>
      <xdr:row>21</xdr:row>
      <xdr:rowOff>179918</xdr:rowOff>
    </xdr:from>
    <xdr:to>
      <xdr:col>9</xdr:col>
      <xdr:colOff>929217</xdr:colOff>
      <xdr:row>26</xdr:row>
      <xdr:rowOff>21168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xmlns="" id="{34B47BDF-08A5-4A16-9E18-0677B3B457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108857</xdr:colOff>
      <xdr:row>0</xdr:row>
      <xdr:rowOff>81643</xdr:rowOff>
    </xdr:from>
    <xdr:to>
      <xdr:col>1</xdr:col>
      <xdr:colOff>5048250</xdr:colOff>
      <xdr:row>0</xdr:row>
      <xdr:rowOff>1292679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xmlns="" id="{A8305446-809C-445F-AD1F-7AFE53124ADC}"/>
            </a:ext>
          </a:extLst>
        </xdr:cNvPr>
        <xdr:cNvSpPr txBox="1"/>
      </xdr:nvSpPr>
      <xdr:spPr>
        <a:xfrm>
          <a:off x="2227217" y="81643"/>
          <a:ext cx="49393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9</xdr:col>
      <xdr:colOff>47625</xdr:colOff>
      <xdr:row>2</xdr:row>
      <xdr:rowOff>214312</xdr:rowOff>
    </xdr:from>
    <xdr:to>
      <xdr:col>9</xdr:col>
      <xdr:colOff>923925</xdr:colOff>
      <xdr:row>4</xdr:row>
      <xdr:rowOff>11906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xmlns="" id="{4ABB6E79-2315-46C4-8CA0-14D9049DFA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257970</xdr:colOff>
      <xdr:row>33</xdr:row>
      <xdr:rowOff>43655</xdr:rowOff>
    </xdr:from>
    <xdr:to>
      <xdr:col>7</xdr:col>
      <xdr:colOff>234157</xdr:colOff>
      <xdr:row>33</xdr:row>
      <xdr:rowOff>272255</xdr:rowOff>
    </xdr:to>
    <xdr:sp macro="" textlink="">
      <xdr:nvSpPr>
        <xdr:cNvPr id="16" name="Flèche à angle droit 9">
          <a:extLst>
            <a:ext uri="{FF2B5EF4-FFF2-40B4-BE49-F238E27FC236}">
              <a16:creationId xmlns:a16="http://schemas.microsoft.com/office/drawing/2014/main" xmlns="" id="{BBFF1E7E-2539-48BB-A04C-755C8F921F66}"/>
            </a:ext>
          </a:extLst>
        </xdr:cNvPr>
        <xdr:cNvSpPr/>
      </xdr:nvSpPr>
      <xdr:spPr>
        <a:xfrm>
          <a:off x="9516270" y="10498295"/>
          <a:ext cx="242887" cy="22860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9</xdr:col>
      <xdr:colOff>83343</xdr:colOff>
      <xdr:row>24</xdr:row>
      <xdr:rowOff>83344</xdr:rowOff>
    </xdr:from>
    <xdr:to>
      <xdr:col>9</xdr:col>
      <xdr:colOff>983796</xdr:colOff>
      <xdr:row>32</xdr:row>
      <xdr:rowOff>11905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xmlns="" id="{F03C7DF2-BED8-45A4-8A18-215B35B729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71437</xdr:colOff>
      <xdr:row>13</xdr:row>
      <xdr:rowOff>178594</xdr:rowOff>
    </xdr:from>
    <xdr:to>
      <xdr:col>9</xdr:col>
      <xdr:colOff>971890</xdr:colOff>
      <xdr:row>23</xdr:row>
      <xdr:rowOff>11906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xmlns="" id="{80438013-F7E6-4D0A-AF45-59BA98B9BE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71437</xdr:colOff>
      <xdr:row>9</xdr:row>
      <xdr:rowOff>0</xdr:rowOff>
    </xdr:from>
    <xdr:to>
      <xdr:col>9</xdr:col>
      <xdr:colOff>971890</xdr:colOff>
      <xdr:row>12</xdr:row>
      <xdr:rowOff>276225</xdr:rowOff>
    </xdr:to>
    <xdr:graphicFrame macro="">
      <xdr:nvGraphicFramePr>
        <xdr:cNvPr id="20" name="Graphique 19">
          <a:extLst>
            <a:ext uri="{FF2B5EF4-FFF2-40B4-BE49-F238E27FC236}">
              <a16:creationId xmlns:a16="http://schemas.microsoft.com/office/drawing/2014/main" xmlns="" id="{F7EB5C7E-72D6-4273-A874-D6AAC0D2BA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83344</xdr:colOff>
      <xdr:row>5</xdr:row>
      <xdr:rowOff>35718</xdr:rowOff>
    </xdr:from>
    <xdr:to>
      <xdr:col>9</xdr:col>
      <xdr:colOff>983797</xdr:colOff>
      <xdr:row>8</xdr:row>
      <xdr:rowOff>0</xdr:rowOff>
    </xdr:to>
    <xdr:graphicFrame macro="">
      <xdr:nvGraphicFramePr>
        <xdr:cNvPr id="21" name="Graphique 20">
          <a:extLst>
            <a:ext uri="{FF2B5EF4-FFF2-40B4-BE49-F238E27FC236}">
              <a16:creationId xmlns:a16="http://schemas.microsoft.com/office/drawing/2014/main" xmlns="" id="{47661300-B3F1-436E-A4D4-A094B10DA0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1066800</xdr:colOff>
      <xdr:row>33</xdr:row>
      <xdr:rowOff>304800</xdr:rowOff>
    </xdr:from>
    <xdr:to>
      <xdr:col>1</xdr:col>
      <xdr:colOff>3171826</xdr:colOff>
      <xdr:row>36</xdr:row>
      <xdr:rowOff>40481</xdr:rowOff>
    </xdr:to>
    <xdr:sp macro="" textlink="">
      <xdr:nvSpPr>
        <xdr:cNvPr id="22" name="ZoneTexte 21">
          <a:extLst>
            <a:ext uri="{FF2B5EF4-FFF2-40B4-BE49-F238E27FC236}">
              <a16:creationId xmlns:a16="http://schemas.microsoft.com/office/drawing/2014/main" xmlns="" id="{AF2C275F-16D5-4945-9F3D-4BD69701946A}"/>
            </a:ext>
          </a:extLst>
        </xdr:cNvPr>
        <xdr:cNvSpPr txBox="1"/>
      </xdr:nvSpPr>
      <xdr:spPr>
        <a:xfrm>
          <a:off x="1066800" y="10759440"/>
          <a:ext cx="4223386" cy="59674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FF0000"/>
              </a:solidFill>
            </a:rPr>
            <a:t>IMPORTANT</a:t>
          </a:r>
        </a:p>
        <a:p>
          <a:r>
            <a:rPr lang="fr-FR" sz="16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NOTE qui représente 50% de la note finale U61</a:t>
          </a:r>
          <a:r>
            <a:rPr lang="fr-FR" sz="1600">
              <a:solidFill>
                <a:srgbClr val="FF0000"/>
              </a:solidFill>
            </a:rPr>
            <a:t> </a:t>
          </a:r>
        </a:p>
        <a:p>
          <a:endParaRPr lang="fr-FR" sz="1100"/>
        </a:p>
      </xdr:txBody>
    </xdr:sp>
    <xdr:clientData/>
  </xdr:twoCellAnchor>
  <xdr:twoCellAnchor>
    <xdr:from>
      <xdr:col>9</xdr:col>
      <xdr:colOff>142872</xdr:colOff>
      <xdr:row>33</xdr:row>
      <xdr:rowOff>95250</xdr:rowOff>
    </xdr:from>
    <xdr:to>
      <xdr:col>9</xdr:col>
      <xdr:colOff>881061</xdr:colOff>
      <xdr:row>33</xdr:row>
      <xdr:rowOff>285750</xdr:rowOff>
    </xdr:to>
    <xdr:sp macro="" textlink="">
      <xdr:nvSpPr>
        <xdr:cNvPr id="23" name="Flèche droite 1">
          <a:extLst>
            <a:ext uri="{FF2B5EF4-FFF2-40B4-BE49-F238E27FC236}">
              <a16:creationId xmlns:a16="http://schemas.microsoft.com/office/drawing/2014/main" xmlns="" id="{109E711B-5920-4244-86AE-8AC5C102E15B}"/>
            </a:ext>
          </a:extLst>
        </xdr:cNvPr>
        <xdr:cNvSpPr/>
      </xdr:nvSpPr>
      <xdr:spPr>
        <a:xfrm rot="10800000">
          <a:off x="10506072" y="10549890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47626</xdr:colOff>
      <xdr:row>0</xdr:row>
      <xdr:rowOff>154781</xdr:rowOff>
    </xdr:from>
    <xdr:to>
      <xdr:col>12</xdr:col>
      <xdr:colOff>130969</xdr:colOff>
      <xdr:row>0</xdr:row>
      <xdr:rowOff>1067969</xdr:rowOff>
    </xdr:to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xmlns="" id="{6FD1A4A6-AB61-4F82-AB92-1B9429472461}"/>
            </a:ext>
          </a:extLst>
        </xdr:cNvPr>
        <xdr:cNvSpPr txBox="1"/>
      </xdr:nvSpPr>
      <xdr:spPr>
        <a:xfrm>
          <a:off x="9310689" y="154781"/>
          <a:ext cx="2988468" cy="913188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du sujet veillera à ce que </a:t>
          </a:r>
          <a:r>
            <a:rPr lang="fr-FR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65% </a:t>
          </a:r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des critères en poids minimum soient globalement évalués</a:t>
          </a:r>
          <a:r>
            <a:rPr lang="fr-FR" sz="12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dans cette grille de soutenance de projet</a:t>
          </a:r>
          <a:endParaRPr lang="fr-FR" sz="1200" b="1">
            <a:solidFill>
              <a:srgbClr val="FF0000"/>
            </a:solidFill>
          </a:endParaRPr>
        </a:p>
        <a:p>
          <a:endParaRPr lang="fr-FR" sz="900" b="1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ssai%20grille%20&#233;valuation%20U61%20BTS%20MGTM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reuves-compétences"/>
      <sheetName val="U61 détails compétences"/>
      <sheetName val="U61RP"/>
      <sheetName val="U61SP"/>
    </sheetNames>
    <sheetDataSet>
      <sheetData sheetId="0" refreshError="1"/>
      <sheetData sheetId="1" refreshError="1"/>
      <sheetData sheetId="2">
        <row r="4">
          <cell r="P4">
            <v>0</v>
          </cell>
        </row>
        <row r="25">
          <cell r="P25">
            <v>0</v>
          </cell>
        </row>
        <row r="26">
          <cell r="P26">
            <v>0</v>
          </cell>
        </row>
        <row r="28">
          <cell r="P28">
            <v>0</v>
          </cell>
        </row>
      </sheetData>
      <sheetData sheetId="3">
        <row r="4">
          <cell r="P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0"/>
  <sheetViews>
    <sheetView tabSelected="1" topLeftCell="A112" zoomScale="80" zoomScaleNormal="80" workbookViewId="0">
      <selection activeCell="A91" sqref="A91:B91"/>
    </sheetView>
  </sheetViews>
  <sheetFormatPr baseColWidth="10" defaultColWidth="11.5703125" defaultRowHeight="15" x14ac:dyDescent="0.25"/>
  <cols>
    <col min="1" max="1" width="5.42578125" style="13" customWidth="1"/>
    <col min="2" max="2" width="15.85546875" style="14" customWidth="1"/>
    <col min="3" max="3" width="5.140625" style="15" customWidth="1"/>
    <col min="4" max="4" width="33.7109375" style="16" customWidth="1"/>
    <col min="5" max="5" width="99.5703125" style="17" bestFit="1" customWidth="1"/>
    <col min="6" max="9" width="8.7109375" style="18" customWidth="1"/>
    <col min="10" max="11" width="10.140625" style="3" customWidth="1"/>
    <col min="12" max="16384" width="11.5703125" style="3"/>
  </cols>
  <sheetData>
    <row r="1" spans="1:11" ht="18.600000000000001" thickBot="1" x14ac:dyDescent="0.4">
      <c r="J1" s="226" t="s">
        <v>23</v>
      </c>
      <c r="K1" s="226"/>
    </row>
    <row r="2" spans="1:11" ht="18.75" customHeight="1" thickBot="1" x14ac:dyDescent="0.3">
      <c r="A2" s="54"/>
      <c r="B2" s="56" t="s">
        <v>28</v>
      </c>
      <c r="C2" s="55"/>
      <c r="D2" s="57" t="s">
        <v>29</v>
      </c>
      <c r="E2" s="19" t="s">
        <v>30</v>
      </c>
      <c r="F2" s="20" t="s">
        <v>24</v>
      </c>
      <c r="G2" s="20" t="s">
        <v>25</v>
      </c>
      <c r="H2" s="20" t="s">
        <v>23</v>
      </c>
      <c r="I2" s="21" t="s">
        <v>26</v>
      </c>
      <c r="J2" s="64" t="s">
        <v>68</v>
      </c>
      <c r="K2" s="65" t="s">
        <v>69</v>
      </c>
    </row>
    <row r="3" spans="1:11" ht="19.899999999999999" customHeight="1" x14ac:dyDescent="0.25">
      <c r="A3" s="205" t="s">
        <v>0</v>
      </c>
      <c r="B3" s="208" t="s">
        <v>176</v>
      </c>
      <c r="C3" s="198" t="s">
        <v>63</v>
      </c>
      <c r="D3" s="200" t="s">
        <v>197</v>
      </c>
      <c r="E3" s="22" t="s">
        <v>177</v>
      </c>
      <c r="F3" s="23" t="s">
        <v>31</v>
      </c>
      <c r="G3" s="24"/>
      <c r="H3" s="24"/>
      <c r="I3" s="25"/>
      <c r="J3" s="66"/>
      <c r="K3" s="67"/>
    </row>
    <row r="4" spans="1:11" ht="19.899999999999999" customHeight="1" x14ac:dyDescent="0.25">
      <c r="A4" s="206"/>
      <c r="B4" s="209"/>
      <c r="C4" s="211"/>
      <c r="D4" s="201"/>
      <c r="E4" s="26" t="s">
        <v>178</v>
      </c>
      <c r="F4" s="27" t="s">
        <v>31</v>
      </c>
      <c r="G4" s="28"/>
      <c r="H4" s="28"/>
      <c r="I4" s="29"/>
      <c r="J4" s="68"/>
      <c r="K4" s="69"/>
    </row>
    <row r="5" spans="1:11" ht="19.899999999999999" customHeight="1" x14ac:dyDescent="0.25">
      <c r="A5" s="206"/>
      <c r="B5" s="209"/>
      <c r="C5" s="211"/>
      <c r="D5" s="201"/>
      <c r="E5" s="26" t="s">
        <v>179</v>
      </c>
      <c r="F5" s="27" t="s">
        <v>31</v>
      </c>
      <c r="G5" s="28"/>
      <c r="H5" s="28"/>
      <c r="I5" s="29"/>
      <c r="J5" s="68"/>
      <c r="K5" s="69"/>
    </row>
    <row r="6" spans="1:11" ht="19.899999999999999" customHeight="1" x14ac:dyDescent="0.25">
      <c r="A6" s="206"/>
      <c r="B6" s="209"/>
      <c r="C6" s="199"/>
      <c r="D6" s="201"/>
      <c r="E6" s="26" t="s">
        <v>180</v>
      </c>
      <c r="F6" s="27" t="s">
        <v>31</v>
      </c>
      <c r="G6" s="28"/>
      <c r="H6" s="28"/>
      <c r="I6" s="29"/>
      <c r="J6" s="68"/>
      <c r="K6" s="69"/>
    </row>
    <row r="7" spans="1:11" ht="19.899999999999999" customHeight="1" x14ac:dyDescent="0.25">
      <c r="A7" s="206"/>
      <c r="B7" s="209"/>
      <c r="C7" s="202" t="s">
        <v>62</v>
      </c>
      <c r="D7" s="201" t="s">
        <v>198</v>
      </c>
      <c r="E7" s="30" t="s">
        <v>181</v>
      </c>
      <c r="F7" s="27" t="s">
        <v>31</v>
      </c>
      <c r="G7" s="28"/>
      <c r="H7" s="28"/>
      <c r="I7" s="29"/>
      <c r="J7" s="68"/>
      <c r="K7" s="69"/>
    </row>
    <row r="8" spans="1:11" ht="19.899999999999999" customHeight="1" x14ac:dyDescent="0.25">
      <c r="A8" s="206"/>
      <c r="B8" s="209"/>
      <c r="C8" s="211"/>
      <c r="D8" s="201"/>
      <c r="E8" s="30" t="s">
        <v>182</v>
      </c>
      <c r="F8" s="27" t="s">
        <v>31</v>
      </c>
      <c r="G8" s="28"/>
      <c r="H8" s="28"/>
      <c r="I8" s="29"/>
      <c r="J8" s="68"/>
      <c r="K8" s="69"/>
    </row>
    <row r="9" spans="1:11" ht="19.899999999999999" customHeight="1" x14ac:dyDescent="0.25">
      <c r="A9" s="206"/>
      <c r="B9" s="209"/>
      <c r="C9" s="211"/>
      <c r="D9" s="201"/>
      <c r="E9" s="30" t="s">
        <v>183</v>
      </c>
      <c r="F9" s="27" t="s">
        <v>31</v>
      </c>
      <c r="G9" s="28"/>
      <c r="H9" s="28"/>
      <c r="I9" s="29"/>
      <c r="J9" s="68"/>
      <c r="K9" s="69"/>
    </row>
    <row r="10" spans="1:11" ht="19.899999999999999" customHeight="1" x14ac:dyDescent="0.25">
      <c r="A10" s="206"/>
      <c r="B10" s="209"/>
      <c r="C10" s="211"/>
      <c r="D10" s="201"/>
      <c r="E10" s="30" t="s">
        <v>184</v>
      </c>
      <c r="F10" s="27" t="s">
        <v>31</v>
      </c>
      <c r="G10" s="28"/>
      <c r="H10" s="28"/>
      <c r="I10" s="29"/>
      <c r="J10" s="68"/>
      <c r="K10" s="69"/>
    </row>
    <row r="11" spans="1:11" ht="19.899999999999999" customHeight="1" x14ac:dyDescent="0.25">
      <c r="A11" s="206"/>
      <c r="B11" s="209"/>
      <c r="C11" s="211"/>
      <c r="D11" s="201"/>
      <c r="E11" s="30" t="s">
        <v>185</v>
      </c>
      <c r="F11" s="27" t="s">
        <v>31</v>
      </c>
      <c r="G11" s="28"/>
      <c r="H11" s="28"/>
      <c r="I11" s="29"/>
      <c r="J11" s="68"/>
      <c r="K11" s="69"/>
    </row>
    <row r="12" spans="1:11" ht="19.899999999999999" customHeight="1" x14ac:dyDescent="0.25">
      <c r="A12" s="206"/>
      <c r="B12" s="209"/>
      <c r="C12" s="199"/>
      <c r="D12" s="201"/>
      <c r="E12" s="30" t="s">
        <v>186</v>
      </c>
      <c r="F12" s="27" t="s">
        <v>31</v>
      </c>
      <c r="G12" s="28"/>
      <c r="H12" s="28"/>
      <c r="I12" s="29"/>
      <c r="J12" s="68"/>
      <c r="K12" s="69"/>
    </row>
    <row r="13" spans="1:11" ht="19.899999999999999" customHeight="1" x14ac:dyDescent="0.25">
      <c r="A13" s="206"/>
      <c r="B13" s="209"/>
      <c r="C13" s="211" t="s">
        <v>61</v>
      </c>
      <c r="D13" s="212" t="s">
        <v>199</v>
      </c>
      <c r="E13" s="31" t="s">
        <v>187</v>
      </c>
      <c r="F13" s="27" t="s">
        <v>31</v>
      </c>
      <c r="G13" s="28"/>
      <c r="H13" s="28"/>
      <c r="I13" s="29"/>
      <c r="J13" s="68"/>
      <c r="K13" s="69"/>
    </row>
    <row r="14" spans="1:11" ht="19.899999999999999" customHeight="1" x14ac:dyDescent="0.25">
      <c r="A14" s="206"/>
      <c r="B14" s="209"/>
      <c r="C14" s="211"/>
      <c r="D14" s="212"/>
      <c r="E14" s="26" t="s">
        <v>188</v>
      </c>
      <c r="F14" s="27" t="s">
        <v>31</v>
      </c>
      <c r="G14" s="28"/>
      <c r="H14" s="28"/>
      <c r="I14" s="29"/>
      <c r="J14" s="68"/>
      <c r="K14" s="69"/>
    </row>
    <row r="15" spans="1:11" ht="19.899999999999999" customHeight="1" x14ac:dyDescent="0.25">
      <c r="A15" s="206"/>
      <c r="B15" s="209"/>
      <c r="C15" s="199"/>
      <c r="D15" s="213"/>
      <c r="E15" s="26" t="s">
        <v>189</v>
      </c>
      <c r="F15" s="27" t="s">
        <v>31</v>
      </c>
      <c r="G15" s="28"/>
      <c r="H15" s="28"/>
      <c r="I15" s="29"/>
      <c r="J15" s="68"/>
      <c r="K15" s="69"/>
    </row>
    <row r="16" spans="1:11" ht="27.75" customHeight="1" x14ac:dyDescent="0.25">
      <c r="A16" s="206"/>
      <c r="B16" s="209"/>
      <c r="C16" s="202" t="s">
        <v>60</v>
      </c>
      <c r="D16" s="214" t="s">
        <v>200</v>
      </c>
      <c r="E16" s="26" t="s">
        <v>190</v>
      </c>
      <c r="F16" s="27" t="s">
        <v>31</v>
      </c>
      <c r="G16" s="28"/>
      <c r="H16" s="28"/>
      <c r="I16" s="29"/>
      <c r="J16" s="68"/>
      <c r="K16" s="69"/>
    </row>
    <row r="17" spans="1:11" ht="19.899999999999999" customHeight="1" x14ac:dyDescent="0.25">
      <c r="A17" s="206"/>
      <c r="B17" s="209"/>
      <c r="C17" s="199"/>
      <c r="D17" s="213"/>
      <c r="E17" s="26" t="s">
        <v>191</v>
      </c>
      <c r="F17" s="27" t="s">
        <v>31</v>
      </c>
      <c r="G17" s="28"/>
      <c r="H17" s="28"/>
      <c r="I17" s="29"/>
      <c r="J17" s="68"/>
      <c r="K17" s="69"/>
    </row>
    <row r="18" spans="1:11" ht="19.899999999999999" customHeight="1" thickBot="1" x14ac:dyDescent="0.3">
      <c r="A18" s="207"/>
      <c r="B18" s="210"/>
      <c r="C18" s="32" t="s">
        <v>59</v>
      </c>
      <c r="D18" s="33" t="s">
        <v>201</v>
      </c>
      <c r="E18" s="34" t="s">
        <v>192</v>
      </c>
      <c r="F18" s="35" t="s">
        <v>31</v>
      </c>
      <c r="G18" s="36"/>
      <c r="H18" s="36"/>
      <c r="I18" s="37"/>
      <c r="J18" s="68"/>
      <c r="K18" s="69"/>
    </row>
    <row r="19" spans="1:11" ht="19.899999999999999" customHeight="1" x14ac:dyDescent="0.25">
      <c r="A19" s="192" t="s">
        <v>1</v>
      </c>
      <c r="B19" s="195" t="s">
        <v>209</v>
      </c>
      <c r="C19" s="198" t="s">
        <v>65</v>
      </c>
      <c r="D19" s="200" t="s">
        <v>202</v>
      </c>
      <c r="E19" s="9" t="s">
        <v>193</v>
      </c>
      <c r="F19" s="23" t="s">
        <v>31</v>
      </c>
      <c r="G19" s="24"/>
      <c r="H19" s="24"/>
      <c r="I19" s="25"/>
      <c r="J19" s="68"/>
      <c r="K19" s="69"/>
    </row>
    <row r="20" spans="1:11" ht="19.899999999999999" customHeight="1" x14ac:dyDescent="0.25">
      <c r="A20" s="193"/>
      <c r="B20" s="196"/>
      <c r="C20" s="199"/>
      <c r="D20" s="201"/>
      <c r="E20" s="7" t="s">
        <v>194</v>
      </c>
      <c r="F20" s="27" t="s">
        <v>31</v>
      </c>
      <c r="G20" s="28"/>
      <c r="H20" s="28"/>
      <c r="I20" s="29"/>
      <c r="J20" s="68"/>
      <c r="K20" s="69"/>
    </row>
    <row r="21" spans="1:11" ht="19.899999999999999" customHeight="1" x14ac:dyDescent="0.25">
      <c r="A21" s="193"/>
      <c r="B21" s="196"/>
      <c r="C21" s="202" t="s">
        <v>64</v>
      </c>
      <c r="D21" s="201" t="s">
        <v>203</v>
      </c>
      <c r="E21" s="7" t="s">
        <v>195</v>
      </c>
      <c r="F21" s="27" t="s">
        <v>31</v>
      </c>
      <c r="G21" s="28"/>
      <c r="H21" s="28"/>
      <c r="I21" s="29"/>
      <c r="J21" s="68"/>
      <c r="K21" s="69"/>
    </row>
    <row r="22" spans="1:11" ht="19.899999999999999" customHeight="1" thickBot="1" x14ac:dyDescent="0.3">
      <c r="A22" s="194"/>
      <c r="B22" s="197"/>
      <c r="C22" s="203"/>
      <c r="D22" s="204"/>
      <c r="E22" s="8" t="s">
        <v>194</v>
      </c>
      <c r="F22" s="35" t="s">
        <v>31</v>
      </c>
      <c r="G22" s="36"/>
      <c r="H22" s="36"/>
      <c r="I22" s="37"/>
      <c r="J22" s="68"/>
      <c r="K22" s="69"/>
    </row>
    <row r="23" spans="1:11" ht="19.899999999999999" customHeight="1" x14ac:dyDescent="0.25">
      <c r="A23" s="192" t="s">
        <v>2</v>
      </c>
      <c r="B23" s="195" t="s">
        <v>210</v>
      </c>
      <c r="C23" s="198" t="s">
        <v>54</v>
      </c>
      <c r="D23" s="200" t="s">
        <v>204</v>
      </c>
      <c r="E23" s="38" t="s">
        <v>196</v>
      </c>
      <c r="F23" s="23" t="s">
        <v>31</v>
      </c>
      <c r="G23" s="24"/>
      <c r="H23" s="24"/>
      <c r="I23" s="25"/>
      <c r="J23" s="68"/>
      <c r="K23" s="69"/>
    </row>
    <row r="24" spans="1:11" ht="19.899999999999999" customHeight="1" x14ac:dyDescent="0.25">
      <c r="A24" s="193"/>
      <c r="B24" s="196"/>
      <c r="C24" s="199"/>
      <c r="D24" s="201"/>
      <c r="E24" s="6" t="s">
        <v>205</v>
      </c>
      <c r="F24" s="27" t="s">
        <v>31</v>
      </c>
      <c r="G24" s="28"/>
      <c r="H24" s="28"/>
      <c r="I24" s="29"/>
      <c r="J24" s="68"/>
      <c r="K24" s="69"/>
    </row>
    <row r="25" spans="1:11" ht="26.25" customHeight="1" x14ac:dyDescent="0.25">
      <c r="A25" s="193"/>
      <c r="B25" s="196"/>
      <c r="C25" s="58" t="s">
        <v>55</v>
      </c>
      <c r="D25" s="39" t="s">
        <v>207</v>
      </c>
      <c r="E25" s="6" t="s">
        <v>206</v>
      </c>
      <c r="F25" s="27" t="s">
        <v>31</v>
      </c>
      <c r="G25" s="28"/>
      <c r="H25" s="28"/>
      <c r="I25" s="29"/>
      <c r="J25" s="68"/>
      <c r="K25" s="69"/>
    </row>
    <row r="26" spans="1:11" ht="30" customHeight="1" thickBot="1" x14ac:dyDescent="0.3">
      <c r="A26" s="194"/>
      <c r="B26" s="197"/>
      <c r="C26" s="32" t="s">
        <v>56</v>
      </c>
      <c r="D26" s="33" t="s">
        <v>70</v>
      </c>
      <c r="E26" s="8" t="s">
        <v>130</v>
      </c>
      <c r="F26" s="36"/>
      <c r="G26" s="36"/>
      <c r="H26" s="35" t="s">
        <v>31</v>
      </c>
      <c r="I26" s="37"/>
      <c r="J26" s="70"/>
      <c r="K26" s="71" t="s">
        <v>31</v>
      </c>
    </row>
    <row r="27" spans="1:11" ht="19.899999999999999" customHeight="1" x14ac:dyDescent="0.25">
      <c r="A27" s="192" t="s">
        <v>3</v>
      </c>
      <c r="B27" s="195" t="s">
        <v>211</v>
      </c>
      <c r="C27" s="198" t="s">
        <v>57</v>
      </c>
      <c r="D27" s="200" t="s">
        <v>208</v>
      </c>
      <c r="E27" s="9" t="s">
        <v>212</v>
      </c>
      <c r="F27" s="24"/>
      <c r="G27" s="24"/>
      <c r="H27" s="24"/>
      <c r="I27" s="40" t="s">
        <v>31</v>
      </c>
      <c r="J27" s="68"/>
      <c r="K27" s="69"/>
    </row>
    <row r="28" spans="1:11" ht="19.899999999999999" customHeight="1" x14ac:dyDescent="0.25">
      <c r="A28" s="193"/>
      <c r="B28" s="196"/>
      <c r="C28" s="211"/>
      <c r="D28" s="201"/>
      <c r="E28" s="7" t="s">
        <v>213</v>
      </c>
      <c r="F28" s="28"/>
      <c r="G28" s="28"/>
      <c r="H28" s="28"/>
      <c r="I28" s="41" t="s">
        <v>31</v>
      </c>
      <c r="J28" s="68"/>
      <c r="K28" s="69"/>
    </row>
    <row r="29" spans="1:11" ht="19.899999999999999" customHeight="1" x14ac:dyDescent="0.25">
      <c r="A29" s="193"/>
      <c r="B29" s="196"/>
      <c r="C29" s="211"/>
      <c r="D29" s="201"/>
      <c r="E29" s="7" t="s">
        <v>214</v>
      </c>
      <c r="F29" s="28"/>
      <c r="G29" s="28"/>
      <c r="H29" s="28"/>
      <c r="I29" s="41" t="s">
        <v>31</v>
      </c>
      <c r="J29" s="68"/>
      <c r="K29" s="69"/>
    </row>
    <row r="30" spans="1:11" ht="19.899999999999999" customHeight="1" x14ac:dyDescent="0.25">
      <c r="A30" s="193"/>
      <c r="B30" s="196"/>
      <c r="C30" s="199"/>
      <c r="D30" s="201"/>
      <c r="E30" s="7" t="s">
        <v>230</v>
      </c>
      <c r="F30" s="28"/>
      <c r="G30" s="28"/>
      <c r="H30" s="28"/>
      <c r="I30" s="41" t="s">
        <v>31</v>
      </c>
      <c r="J30" s="68"/>
      <c r="K30" s="69"/>
    </row>
    <row r="31" spans="1:11" ht="19.899999999999999" customHeight="1" x14ac:dyDescent="0.25">
      <c r="A31" s="193"/>
      <c r="B31" s="196"/>
      <c r="C31" s="202" t="s">
        <v>58</v>
      </c>
      <c r="D31" s="201" t="s">
        <v>53</v>
      </c>
      <c r="E31" s="7" t="s">
        <v>212</v>
      </c>
      <c r="F31" s="28"/>
      <c r="G31" s="28"/>
      <c r="H31" s="28"/>
      <c r="I31" s="41" t="s">
        <v>31</v>
      </c>
      <c r="J31" s="68"/>
      <c r="K31" s="69"/>
    </row>
    <row r="32" spans="1:11" ht="19.899999999999999" customHeight="1" x14ac:dyDescent="0.25">
      <c r="A32" s="193"/>
      <c r="B32" s="196"/>
      <c r="C32" s="211"/>
      <c r="D32" s="201"/>
      <c r="E32" s="7" t="s">
        <v>214</v>
      </c>
      <c r="F32" s="28"/>
      <c r="G32" s="28"/>
      <c r="H32" s="28"/>
      <c r="I32" s="41" t="s">
        <v>31</v>
      </c>
      <c r="J32" s="68"/>
      <c r="K32" s="69"/>
    </row>
    <row r="33" spans="1:11" ht="19.899999999999999" customHeight="1" x14ac:dyDescent="0.25">
      <c r="A33" s="193"/>
      <c r="B33" s="196"/>
      <c r="C33" s="211"/>
      <c r="D33" s="201"/>
      <c r="E33" s="7" t="s">
        <v>215</v>
      </c>
      <c r="F33" s="28"/>
      <c r="G33" s="28"/>
      <c r="H33" s="28"/>
      <c r="I33" s="41" t="s">
        <v>31</v>
      </c>
      <c r="J33" s="68"/>
      <c r="K33" s="69"/>
    </row>
    <row r="34" spans="1:11" ht="19.899999999999999" customHeight="1" thickBot="1" x14ac:dyDescent="0.3">
      <c r="A34" s="194"/>
      <c r="B34" s="197"/>
      <c r="C34" s="203"/>
      <c r="D34" s="204"/>
      <c r="E34" s="8" t="s">
        <v>230</v>
      </c>
      <c r="F34" s="36"/>
      <c r="G34" s="36"/>
      <c r="H34" s="36"/>
      <c r="I34" s="42" t="s">
        <v>31</v>
      </c>
      <c r="J34" s="72"/>
      <c r="K34" s="73"/>
    </row>
    <row r="35" spans="1:11" ht="19.899999999999999" customHeight="1" thickBot="1" x14ac:dyDescent="0.3">
      <c r="A35" s="224" t="s">
        <v>28</v>
      </c>
      <c r="B35" s="225"/>
      <c r="C35" s="220" t="s">
        <v>29</v>
      </c>
      <c r="D35" s="221"/>
      <c r="E35" s="43" t="s">
        <v>30</v>
      </c>
      <c r="F35" s="20"/>
      <c r="G35" s="20"/>
      <c r="H35" s="20"/>
      <c r="I35" s="21"/>
      <c r="J35" s="93"/>
      <c r="K35" s="94"/>
    </row>
    <row r="36" spans="1:11" ht="19.899999999999999" customHeight="1" x14ac:dyDescent="0.25">
      <c r="A36" s="192" t="s">
        <v>4</v>
      </c>
      <c r="B36" s="195" t="s">
        <v>216</v>
      </c>
      <c r="C36" s="198" t="s">
        <v>4</v>
      </c>
      <c r="D36" s="217" t="s">
        <v>216</v>
      </c>
      <c r="E36" s="9" t="s">
        <v>217</v>
      </c>
      <c r="F36" s="24"/>
      <c r="G36" s="23" t="s">
        <v>31</v>
      </c>
      <c r="H36" s="24"/>
      <c r="I36" s="25"/>
      <c r="J36" s="66"/>
      <c r="K36" s="67"/>
    </row>
    <row r="37" spans="1:11" ht="19.899999999999999" customHeight="1" x14ac:dyDescent="0.25">
      <c r="A37" s="193"/>
      <c r="B37" s="196"/>
      <c r="C37" s="211"/>
      <c r="D37" s="218"/>
      <c r="E37" s="7" t="s">
        <v>218</v>
      </c>
      <c r="F37" s="28"/>
      <c r="G37" s="27" t="s">
        <v>31</v>
      </c>
      <c r="H37" s="28"/>
      <c r="I37" s="29"/>
      <c r="J37" s="68"/>
      <c r="K37" s="69"/>
    </row>
    <row r="38" spans="1:11" ht="19.899999999999999" customHeight="1" x14ac:dyDescent="0.25">
      <c r="A38" s="193"/>
      <c r="B38" s="196"/>
      <c r="C38" s="211"/>
      <c r="D38" s="218"/>
      <c r="E38" s="7" t="s">
        <v>219</v>
      </c>
      <c r="F38" s="28"/>
      <c r="G38" s="27" t="s">
        <v>31</v>
      </c>
      <c r="H38" s="28"/>
      <c r="I38" s="29"/>
      <c r="J38" s="68"/>
      <c r="K38" s="69"/>
    </row>
    <row r="39" spans="1:11" ht="19.899999999999999" customHeight="1" x14ac:dyDescent="0.25">
      <c r="A39" s="193"/>
      <c r="B39" s="196"/>
      <c r="C39" s="211"/>
      <c r="D39" s="218"/>
      <c r="E39" s="7" t="s">
        <v>220</v>
      </c>
      <c r="F39" s="28"/>
      <c r="G39" s="27" t="s">
        <v>31</v>
      </c>
      <c r="H39" s="28"/>
      <c r="I39" s="29"/>
      <c r="J39" s="68"/>
      <c r="K39" s="69"/>
    </row>
    <row r="40" spans="1:11" ht="19.899999999999999" customHeight="1" thickBot="1" x14ac:dyDescent="0.3">
      <c r="A40" s="194"/>
      <c r="B40" s="197"/>
      <c r="C40" s="203"/>
      <c r="D40" s="219"/>
      <c r="E40" s="8" t="s">
        <v>221</v>
      </c>
      <c r="F40" s="36"/>
      <c r="G40" s="35" t="s">
        <v>31</v>
      </c>
      <c r="H40" s="36"/>
      <c r="I40" s="37"/>
      <c r="J40" s="68"/>
      <c r="K40" s="69"/>
    </row>
    <row r="41" spans="1:11" ht="19.899999999999999" customHeight="1" x14ac:dyDescent="0.25">
      <c r="A41" s="192" t="s">
        <v>5</v>
      </c>
      <c r="B41" s="195" t="s">
        <v>228</v>
      </c>
      <c r="C41" s="198" t="s">
        <v>66</v>
      </c>
      <c r="D41" s="200" t="s">
        <v>227</v>
      </c>
      <c r="E41" s="9" t="s">
        <v>222</v>
      </c>
      <c r="F41" s="24"/>
      <c r="G41" s="23" t="s">
        <v>31</v>
      </c>
      <c r="H41" s="24"/>
      <c r="I41" s="25"/>
      <c r="J41" s="68"/>
      <c r="K41" s="69"/>
    </row>
    <row r="42" spans="1:11" ht="19.899999999999999" customHeight="1" x14ac:dyDescent="0.25">
      <c r="A42" s="193"/>
      <c r="B42" s="196"/>
      <c r="C42" s="199"/>
      <c r="D42" s="201"/>
      <c r="E42" s="7" t="s">
        <v>223</v>
      </c>
      <c r="F42" s="28"/>
      <c r="G42" s="27" t="s">
        <v>31</v>
      </c>
      <c r="H42" s="28"/>
      <c r="I42" s="29"/>
      <c r="J42" s="68"/>
      <c r="K42" s="69"/>
    </row>
    <row r="43" spans="1:11" ht="19.899999999999999" customHeight="1" x14ac:dyDescent="0.25">
      <c r="A43" s="193"/>
      <c r="B43" s="196"/>
      <c r="C43" s="202" t="s">
        <v>67</v>
      </c>
      <c r="D43" s="201" t="s">
        <v>229</v>
      </c>
      <c r="E43" s="7" t="s">
        <v>224</v>
      </c>
      <c r="F43" s="28"/>
      <c r="G43" s="27" t="s">
        <v>31</v>
      </c>
      <c r="H43" s="28"/>
      <c r="I43" s="29"/>
      <c r="J43" s="68"/>
      <c r="K43" s="69"/>
    </row>
    <row r="44" spans="1:11" ht="19.899999999999999" customHeight="1" x14ac:dyDescent="0.25">
      <c r="A44" s="193"/>
      <c r="B44" s="196"/>
      <c r="C44" s="211"/>
      <c r="D44" s="201"/>
      <c r="E44" s="7" t="s">
        <v>225</v>
      </c>
      <c r="F44" s="28"/>
      <c r="G44" s="27" t="s">
        <v>31</v>
      </c>
      <c r="H44" s="28"/>
      <c r="I44" s="29"/>
      <c r="J44" s="68"/>
      <c r="K44" s="69"/>
    </row>
    <row r="45" spans="1:11" ht="19.899999999999999" customHeight="1" x14ac:dyDescent="0.25">
      <c r="A45" s="193"/>
      <c r="B45" s="196"/>
      <c r="C45" s="211"/>
      <c r="D45" s="201"/>
      <c r="E45" s="7" t="s">
        <v>226</v>
      </c>
      <c r="F45" s="28"/>
      <c r="G45" s="27" t="s">
        <v>31</v>
      </c>
      <c r="H45" s="28"/>
      <c r="I45" s="29"/>
      <c r="J45" s="68"/>
      <c r="K45" s="69"/>
    </row>
    <row r="46" spans="1:11" ht="19.899999999999999" customHeight="1" thickBot="1" x14ac:dyDescent="0.3">
      <c r="A46" s="194"/>
      <c r="B46" s="197"/>
      <c r="C46" s="203"/>
      <c r="D46" s="204"/>
      <c r="E46" s="8" t="s">
        <v>231</v>
      </c>
      <c r="F46" s="36"/>
      <c r="G46" s="35" t="s">
        <v>31</v>
      </c>
      <c r="H46" s="36"/>
      <c r="I46" s="37"/>
      <c r="J46" s="72"/>
      <c r="K46" s="73"/>
    </row>
    <row r="47" spans="1:11" ht="19.899999999999999" customHeight="1" x14ac:dyDescent="0.25">
      <c r="A47" s="192" t="s">
        <v>6</v>
      </c>
      <c r="B47" s="195" t="s">
        <v>19</v>
      </c>
      <c r="C47" s="60" t="s">
        <v>48</v>
      </c>
      <c r="D47" s="44" t="s">
        <v>71</v>
      </c>
      <c r="E47" s="45" t="s">
        <v>234</v>
      </c>
      <c r="F47" s="24"/>
      <c r="G47" s="24"/>
      <c r="H47" s="23" t="s">
        <v>31</v>
      </c>
      <c r="I47" s="25"/>
      <c r="J47" s="74" t="s">
        <v>31</v>
      </c>
      <c r="K47" s="75"/>
    </row>
    <row r="48" spans="1:11" ht="19.899999999999999" customHeight="1" x14ac:dyDescent="0.25">
      <c r="A48" s="215"/>
      <c r="B48" s="216"/>
      <c r="C48" s="59" t="s">
        <v>49</v>
      </c>
      <c r="D48" s="46" t="s">
        <v>72</v>
      </c>
      <c r="E48" s="47" t="s">
        <v>89</v>
      </c>
      <c r="F48" s="28"/>
      <c r="G48" s="28"/>
      <c r="H48" s="27" t="s">
        <v>31</v>
      </c>
      <c r="I48" s="29"/>
      <c r="J48" s="76" t="s">
        <v>31</v>
      </c>
      <c r="K48" s="77"/>
    </row>
    <row r="49" spans="1:11" ht="19.899999999999999" customHeight="1" x14ac:dyDescent="0.25">
      <c r="A49" s="193"/>
      <c r="B49" s="196"/>
      <c r="C49" s="59" t="s">
        <v>50</v>
      </c>
      <c r="D49" s="48" t="s">
        <v>232</v>
      </c>
      <c r="E49" s="49" t="s">
        <v>235</v>
      </c>
      <c r="F49" s="28"/>
      <c r="G49" s="28"/>
      <c r="H49" s="28"/>
      <c r="I49" s="41" t="s">
        <v>31</v>
      </c>
      <c r="J49" s="68"/>
      <c r="K49" s="69"/>
    </row>
    <row r="50" spans="1:11" ht="27.75" customHeight="1" x14ac:dyDescent="0.25">
      <c r="A50" s="193"/>
      <c r="B50" s="196"/>
      <c r="C50" s="58" t="s">
        <v>51</v>
      </c>
      <c r="D50" s="48" t="s">
        <v>233</v>
      </c>
      <c r="E50" s="50" t="s">
        <v>236</v>
      </c>
      <c r="F50" s="28"/>
      <c r="G50" s="27" t="s">
        <v>31</v>
      </c>
      <c r="H50" s="28"/>
      <c r="I50" s="29"/>
      <c r="J50" s="68"/>
      <c r="K50" s="69"/>
    </row>
    <row r="51" spans="1:11" ht="19.899999999999999" customHeight="1" x14ac:dyDescent="0.25">
      <c r="A51" s="193"/>
      <c r="B51" s="196"/>
      <c r="C51" s="202" t="s">
        <v>52</v>
      </c>
      <c r="D51" s="201" t="s">
        <v>73</v>
      </c>
      <c r="E51" s="50" t="s">
        <v>166</v>
      </c>
      <c r="F51" s="28"/>
      <c r="G51" s="51"/>
      <c r="H51" s="27" t="s">
        <v>31</v>
      </c>
      <c r="I51" s="29"/>
      <c r="J51" s="76" t="s">
        <v>31</v>
      </c>
      <c r="K51" s="77"/>
    </row>
    <row r="52" spans="1:11" ht="19.899999999999999" customHeight="1" thickBot="1" x14ac:dyDescent="0.3">
      <c r="A52" s="194"/>
      <c r="B52" s="197"/>
      <c r="C52" s="203"/>
      <c r="D52" s="204"/>
      <c r="E52" s="52" t="s">
        <v>167</v>
      </c>
      <c r="F52" s="36"/>
      <c r="G52" s="53"/>
      <c r="H52" s="35" t="s">
        <v>31</v>
      </c>
      <c r="I52" s="37"/>
      <c r="J52" s="78" t="s">
        <v>31</v>
      </c>
      <c r="K52" s="79"/>
    </row>
    <row r="53" spans="1:11" ht="19.899999999999999" customHeight="1" x14ac:dyDescent="0.25">
      <c r="A53" s="192" t="s">
        <v>7</v>
      </c>
      <c r="B53" s="195" t="s">
        <v>237</v>
      </c>
      <c r="C53" s="198" t="s">
        <v>7</v>
      </c>
      <c r="D53" s="200" t="s">
        <v>237</v>
      </c>
      <c r="E53" s="10" t="s">
        <v>92</v>
      </c>
      <c r="F53" s="24"/>
      <c r="G53" s="24"/>
      <c r="H53" s="23" t="s">
        <v>31</v>
      </c>
      <c r="I53" s="25"/>
      <c r="J53" s="80" t="s">
        <v>31</v>
      </c>
      <c r="K53" s="81"/>
    </row>
    <row r="54" spans="1:11" ht="19.899999999999999" customHeight="1" x14ac:dyDescent="0.25">
      <c r="A54" s="193"/>
      <c r="B54" s="196"/>
      <c r="C54" s="211"/>
      <c r="D54" s="201"/>
      <c r="E54" s="50" t="s">
        <v>93</v>
      </c>
      <c r="F54" s="28"/>
      <c r="G54" s="28"/>
      <c r="H54" s="27" t="s">
        <v>31</v>
      </c>
      <c r="I54" s="29"/>
      <c r="J54" s="82" t="s">
        <v>31</v>
      </c>
      <c r="K54" s="83"/>
    </row>
    <row r="55" spans="1:11" ht="19.899999999999999" customHeight="1" thickBot="1" x14ac:dyDescent="0.3">
      <c r="A55" s="194"/>
      <c r="B55" s="197"/>
      <c r="C55" s="203"/>
      <c r="D55" s="204"/>
      <c r="E55" s="52" t="s">
        <v>240</v>
      </c>
      <c r="F55" s="36"/>
      <c r="G55" s="36"/>
      <c r="H55" s="35" t="s">
        <v>31</v>
      </c>
      <c r="I55" s="37"/>
      <c r="J55" s="84" t="s">
        <v>31</v>
      </c>
      <c r="K55" s="85"/>
    </row>
    <row r="56" spans="1:11" ht="19.899999999999999" customHeight="1" x14ac:dyDescent="0.25">
      <c r="A56" s="192" t="s">
        <v>8</v>
      </c>
      <c r="B56" s="195" t="s">
        <v>238</v>
      </c>
      <c r="C56" s="198" t="s">
        <v>8</v>
      </c>
      <c r="D56" s="200" t="s">
        <v>239</v>
      </c>
      <c r="E56" s="10" t="s">
        <v>241</v>
      </c>
      <c r="F56" s="24"/>
      <c r="G56" s="23" t="s">
        <v>31</v>
      </c>
      <c r="H56" s="24"/>
      <c r="I56" s="25"/>
      <c r="J56" s="86"/>
      <c r="K56" s="87"/>
    </row>
    <row r="57" spans="1:11" ht="19.899999999999999" customHeight="1" x14ac:dyDescent="0.25">
      <c r="A57" s="193"/>
      <c r="B57" s="196"/>
      <c r="C57" s="211"/>
      <c r="D57" s="201"/>
      <c r="E57" s="50" t="s">
        <v>242</v>
      </c>
      <c r="F57" s="28"/>
      <c r="G57" s="27" t="s">
        <v>31</v>
      </c>
      <c r="H57" s="28"/>
      <c r="I57" s="29"/>
      <c r="J57" s="68"/>
      <c r="K57" s="69"/>
    </row>
    <row r="58" spans="1:11" ht="19.899999999999999" customHeight="1" x14ac:dyDescent="0.25">
      <c r="A58" s="193"/>
      <c r="B58" s="196"/>
      <c r="C58" s="211"/>
      <c r="D58" s="201"/>
      <c r="E58" s="50" t="s">
        <v>243</v>
      </c>
      <c r="F58" s="28"/>
      <c r="G58" s="27" t="s">
        <v>31</v>
      </c>
      <c r="H58" s="28"/>
      <c r="I58" s="29"/>
      <c r="J58" s="68"/>
      <c r="K58" s="69"/>
    </row>
    <row r="59" spans="1:11" ht="19.899999999999999" customHeight="1" x14ac:dyDescent="0.25">
      <c r="A59" s="193"/>
      <c r="B59" s="196"/>
      <c r="C59" s="211"/>
      <c r="D59" s="201"/>
      <c r="E59" s="50" t="s">
        <v>244</v>
      </c>
      <c r="F59" s="28"/>
      <c r="G59" s="27" t="s">
        <v>31</v>
      </c>
      <c r="H59" s="28"/>
      <c r="I59" s="29"/>
      <c r="J59" s="68"/>
      <c r="K59" s="69"/>
    </row>
    <row r="60" spans="1:11" ht="19.899999999999999" customHeight="1" x14ac:dyDescent="0.25">
      <c r="A60" s="193"/>
      <c r="B60" s="196"/>
      <c r="C60" s="211"/>
      <c r="D60" s="201"/>
      <c r="E60" s="50" t="s">
        <v>245</v>
      </c>
      <c r="F60" s="28"/>
      <c r="G60" s="27" t="s">
        <v>31</v>
      </c>
      <c r="H60" s="28"/>
      <c r="I60" s="29"/>
      <c r="J60" s="68"/>
      <c r="K60" s="69"/>
    </row>
    <row r="61" spans="1:11" ht="19.899999999999999" customHeight="1" x14ac:dyDescent="0.25">
      <c r="A61" s="193"/>
      <c r="B61" s="196"/>
      <c r="C61" s="211"/>
      <c r="D61" s="201"/>
      <c r="E61" s="50" t="s">
        <v>246</v>
      </c>
      <c r="F61" s="28"/>
      <c r="G61" s="27" t="s">
        <v>31</v>
      </c>
      <c r="H61" s="28"/>
      <c r="I61" s="29"/>
      <c r="J61" s="68"/>
      <c r="K61" s="69"/>
    </row>
    <row r="62" spans="1:11" ht="19.899999999999999" customHeight="1" x14ac:dyDescent="0.25">
      <c r="A62" s="193"/>
      <c r="B62" s="196"/>
      <c r="C62" s="211"/>
      <c r="D62" s="201"/>
      <c r="E62" s="50" t="s">
        <v>247</v>
      </c>
      <c r="F62" s="28"/>
      <c r="G62" s="27" t="s">
        <v>31</v>
      </c>
      <c r="H62" s="28"/>
      <c r="I62" s="29"/>
      <c r="J62" s="68"/>
      <c r="K62" s="69"/>
    </row>
    <row r="63" spans="1:11" ht="19.899999999999999" customHeight="1" thickBot="1" x14ac:dyDescent="0.3">
      <c r="A63" s="194"/>
      <c r="B63" s="197"/>
      <c r="C63" s="203"/>
      <c r="D63" s="204"/>
      <c r="E63" s="52" t="s">
        <v>248</v>
      </c>
      <c r="F63" s="36"/>
      <c r="G63" s="35" t="s">
        <v>31</v>
      </c>
      <c r="H63" s="36"/>
      <c r="I63" s="37"/>
      <c r="J63" s="88"/>
      <c r="K63" s="89"/>
    </row>
    <row r="64" spans="1:11" ht="19.899999999999999" customHeight="1" thickBot="1" x14ac:dyDescent="0.3">
      <c r="A64" s="224" t="s">
        <v>28</v>
      </c>
      <c r="B64" s="225"/>
      <c r="C64" s="220" t="s">
        <v>29</v>
      </c>
      <c r="D64" s="221"/>
      <c r="E64" s="43" t="s">
        <v>30</v>
      </c>
      <c r="F64" s="20"/>
      <c r="G64" s="20"/>
      <c r="H64" s="20"/>
      <c r="I64" s="21"/>
      <c r="J64" s="93"/>
      <c r="K64" s="94"/>
    </row>
    <row r="65" spans="1:11" ht="19.899999999999999" customHeight="1" x14ac:dyDescent="0.25">
      <c r="A65" s="192" t="s">
        <v>9</v>
      </c>
      <c r="B65" s="195" t="s">
        <v>20</v>
      </c>
      <c r="C65" s="198" t="s">
        <v>9</v>
      </c>
      <c r="D65" s="200" t="s">
        <v>20</v>
      </c>
      <c r="E65" s="9" t="s">
        <v>168</v>
      </c>
      <c r="F65" s="24"/>
      <c r="G65" s="24"/>
      <c r="H65" s="23" t="s">
        <v>31</v>
      </c>
      <c r="I65" s="25"/>
      <c r="J65" s="74" t="s">
        <v>31</v>
      </c>
      <c r="K65" s="75"/>
    </row>
    <row r="66" spans="1:11" ht="19.899999999999999" customHeight="1" x14ac:dyDescent="0.25">
      <c r="A66" s="193"/>
      <c r="B66" s="196"/>
      <c r="C66" s="211"/>
      <c r="D66" s="201"/>
      <c r="E66" s="7" t="s">
        <v>96</v>
      </c>
      <c r="F66" s="28"/>
      <c r="G66" s="28"/>
      <c r="H66" s="27" t="s">
        <v>31</v>
      </c>
      <c r="I66" s="29"/>
      <c r="J66" s="76" t="s">
        <v>31</v>
      </c>
      <c r="K66" s="77"/>
    </row>
    <row r="67" spans="1:11" ht="19.899999999999999" customHeight="1" x14ac:dyDescent="0.25">
      <c r="A67" s="193"/>
      <c r="B67" s="196"/>
      <c r="C67" s="211"/>
      <c r="D67" s="201"/>
      <c r="E67" s="7" t="s">
        <v>97</v>
      </c>
      <c r="F67" s="28"/>
      <c r="G67" s="28"/>
      <c r="H67" s="27" t="s">
        <v>31</v>
      </c>
      <c r="I67" s="29"/>
      <c r="J67" s="76" t="s">
        <v>31</v>
      </c>
      <c r="K67" s="77"/>
    </row>
    <row r="68" spans="1:11" ht="19.899999999999999" customHeight="1" x14ac:dyDescent="0.25">
      <c r="A68" s="193"/>
      <c r="B68" s="196"/>
      <c r="C68" s="211"/>
      <c r="D68" s="201"/>
      <c r="E68" s="7" t="s">
        <v>249</v>
      </c>
      <c r="F68" s="28"/>
      <c r="G68" s="28"/>
      <c r="H68" s="27" t="s">
        <v>31</v>
      </c>
      <c r="I68" s="29"/>
      <c r="J68" s="76" t="s">
        <v>31</v>
      </c>
      <c r="K68" s="77"/>
    </row>
    <row r="69" spans="1:11" ht="19.899999999999999" customHeight="1" x14ac:dyDescent="0.25">
      <c r="A69" s="193"/>
      <c r="B69" s="196"/>
      <c r="C69" s="211"/>
      <c r="D69" s="201"/>
      <c r="E69" s="7" t="s">
        <v>250</v>
      </c>
      <c r="F69" s="28"/>
      <c r="G69" s="28"/>
      <c r="H69" s="27" t="s">
        <v>31</v>
      </c>
      <c r="I69" s="29"/>
      <c r="J69" s="76" t="s">
        <v>31</v>
      </c>
      <c r="K69" s="77"/>
    </row>
    <row r="70" spans="1:11" ht="19.899999999999999" customHeight="1" x14ac:dyDescent="0.25">
      <c r="A70" s="193"/>
      <c r="B70" s="196"/>
      <c r="C70" s="211"/>
      <c r="D70" s="201"/>
      <c r="E70" s="7" t="s">
        <v>251</v>
      </c>
      <c r="F70" s="28"/>
      <c r="G70" s="28"/>
      <c r="H70" s="27" t="s">
        <v>31</v>
      </c>
      <c r="I70" s="29"/>
      <c r="J70" s="76" t="s">
        <v>31</v>
      </c>
      <c r="K70" s="77"/>
    </row>
    <row r="71" spans="1:11" ht="19.899999999999999" customHeight="1" x14ac:dyDescent="0.25">
      <c r="A71" s="193"/>
      <c r="B71" s="196"/>
      <c r="C71" s="211"/>
      <c r="D71" s="201"/>
      <c r="E71" s="7" t="s">
        <v>252</v>
      </c>
      <c r="F71" s="28"/>
      <c r="G71" s="28"/>
      <c r="H71" s="27" t="s">
        <v>31</v>
      </c>
      <c r="I71" s="29"/>
      <c r="J71" s="76" t="s">
        <v>31</v>
      </c>
      <c r="K71" s="77"/>
    </row>
    <row r="72" spans="1:11" ht="19.899999999999999" customHeight="1" x14ac:dyDescent="0.25">
      <c r="A72" s="193"/>
      <c r="B72" s="196"/>
      <c r="C72" s="211"/>
      <c r="D72" s="201"/>
      <c r="E72" s="7" t="s">
        <v>102</v>
      </c>
      <c r="F72" s="28"/>
      <c r="G72" s="28"/>
      <c r="H72" s="27" t="s">
        <v>31</v>
      </c>
      <c r="I72" s="29"/>
      <c r="J72" s="76" t="s">
        <v>31</v>
      </c>
      <c r="K72" s="77"/>
    </row>
    <row r="73" spans="1:11" ht="19.899999999999999" customHeight="1" thickBot="1" x14ac:dyDescent="0.3">
      <c r="A73" s="194"/>
      <c r="B73" s="197"/>
      <c r="C73" s="203"/>
      <c r="D73" s="204"/>
      <c r="E73" s="8" t="s">
        <v>103</v>
      </c>
      <c r="F73" s="36"/>
      <c r="G73" s="36"/>
      <c r="H73" s="35" t="s">
        <v>31</v>
      </c>
      <c r="I73" s="37"/>
      <c r="J73" s="78" t="s">
        <v>31</v>
      </c>
      <c r="K73" s="79"/>
    </row>
    <row r="74" spans="1:11" ht="19.899999999999999" customHeight="1" x14ac:dyDescent="0.25">
      <c r="A74" s="192" t="s">
        <v>10</v>
      </c>
      <c r="B74" s="195" t="s">
        <v>253</v>
      </c>
      <c r="C74" s="198" t="s">
        <v>47</v>
      </c>
      <c r="D74" s="200" t="s">
        <v>254</v>
      </c>
      <c r="E74" s="45" t="s">
        <v>257</v>
      </c>
      <c r="F74" s="23" t="s">
        <v>31</v>
      </c>
      <c r="G74" s="24"/>
      <c r="H74" s="24"/>
      <c r="I74" s="25"/>
      <c r="J74" s="86"/>
      <c r="K74" s="87"/>
    </row>
    <row r="75" spans="1:11" ht="19.899999999999999" customHeight="1" x14ac:dyDescent="0.25">
      <c r="A75" s="193"/>
      <c r="B75" s="196"/>
      <c r="C75" s="211"/>
      <c r="D75" s="201"/>
      <c r="E75" s="49" t="s">
        <v>258</v>
      </c>
      <c r="F75" s="27" t="s">
        <v>31</v>
      </c>
      <c r="G75" s="28"/>
      <c r="H75" s="28"/>
      <c r="I75" s="29"/>
      <c r="J75" s="68"/>
      <c r="K75" s="69"/>
    </row>
    <row r="76" spans="1:11" ht="19.899999999999999" customHeight="1" x14ac:dyDescent="0.25">
      <c r="A76" s="193"/>
      <c r="B76" s="196"/>
      <c r="C76" s="211"/>
      <c r="D76" s="201"/>
      <c r="E76" s="49" t="s">
        <v>259</v>
      </c>
      <c r="F76" s="27" t="s">
        <v>31</v>
      </c>
      <c r="G76" s="28"/>
      <c r="H76" s="28"/>
      <c r="I76" s="29"/>
      <c r="J76" s="68"/>
      <c r="K76" s="69"/>
    </row>
    <row r="77" spans="1:11" ht="19.899999999999999" customHeight="1" x14ac:dyDescent="0.25">
      <c r="A77" s="193"/>
      <c r="B77" s="196"/>
      <c r="C77" s="211"/>
      <c r="D77" s="201"/>
      <c r="E77" s="49" t="s">
        <v>260</v>
      </c>
      <c r="F77" s="27" t="s">
        <v>31</v>
      </c>
      <c r="G77" s="28"/>
      <c r="H77" s="28"/>
      <c r="I77" s="29"/>
      <c r="J77" s="68"/>
      <c r="K77" s="69"/>
    </row>
    <row r="78" spans="1:11" ht="19.899999999999999" customHeight="1" x14ac:dyDescent="0.25">
      <c r="A78" s="193"/>
      <c r="B78" s="196"/>
      <c r="C78" s="202" t="s">
        <v>46</v>
      </c>
      <c r="D78" s="214" t="s">
        <v>255</v>
      </c>
      <c r="E78" s="7" t="s">
        <v>257</v>
      </c>
      <c r="F78" s="28"/>
      <c r="G78" s="27" t="s">
        <v>31</v>
      </c>
      <c r="H78" s="28"/>
      <c r="I78" s="29"/>
      <c r="J78" s="68"/>
      <c r="K78" s="69"/>
    </row>
    <row r="79" spans="1:11" ht="19.899999999999999" customHeight="1" x14ac:dyDescent="0.25">
      <c r="A79" s="193"/>
      <c r="B79" s="196"/>
      <c r="C79" s="211"/>
      <c r="D79" s="212"/>
      <c r="E79" s="11" t="s">
        <v>261</v>
      </c>
      <c r="F79" s="28"/>
      <c r="G79" s="27" t="s">
        <v>31</v>
      </c>
      <c r="H79" s="28"/>
      <c r="I79" s="29"/>
      <c r="J79" s="68"/>
      <c r="K79" s="69"/>
    </row>
    <row r="80" spans="1:11" ht="19.899999999999999" customHeight="1" x14ac:dyDescent="0.25">
      <c r="A80" s="193"/>
      <c r="B80" s="196"/>
      <c r="C80" s="199"/>
      <c r="D80" s="213"/>
      <c r="E80" s="11" t="s">
        <v>262</v>
      </c>
      <c r="F80" s="28"/>
      <c r="G80" s="27" t="s">
        <v>31</v>
      </c>
      <c r="H80" s="28"/>
      <c r="I80" s="29"/>
      <c r="J80" s="68"/>
      <c r="K80" s="69"/>
    </row>
    <row r="81" spans="1:11" ht="19.899999999999999" customHeight="1" x14ac:dyDescent="0.25">
      <c r="A81" s="193"/>
      <c r="B81" s="196"/>
      <c r="C81" s="202" t="s">
        <v>45</v>
      </c>
      <c r="D81" s="201" t="s">
        <v>256</v>
      </c>
      <c r="E81" s="7" t="s">
        <v>257</v>
      </c>
      <c r="F81" s="28"/>
      <c r="G81" s="27" t="s">
        <v>31</v>
      </c>
      <c r="H81" s="28"/>
      <c r="I81" s="29"/>
      <c r="J81" s="68"/>
      <c r="K81" s="69"/>
    </row>
    <row r="82" spans="1:11" ht="19.899999999999999" customHeight="1" x14ac:dyDescent="0.25">
      <c r="A82" s="193"/>
      <c r="B82" s="196"/>
      <c r="C82" s="211"/>
      <c r="D82" s="201"/>
      <c r="E82" s="7" t="s">
        <v>263</v>
      </c>
      <c r="F82" s="28"/>
      <c r="G82" s="27" t="s">
        <v>31</v>
      </c>
      <c r="H82" s="28"/>
      <c r="I82" s="29"/>
      <c r="J82" s="68"/>
      <c r="K82" s="69"/>
    </row>
    <row r="83" spans="1:11" ht="19.899999999999999" customHeight="1" thickBot="1" x14ac:dyDescent="0.3">
      <c r="A83" s="194"/>
      <c r="B83" s="197"/>
      <c r="C83" s="203"/>
      <c r="D83" s="204"/>
      <c r="E83" s="8" t="s">
        <v>264</v>
      </c>
      <c r="F83" s="36"/>
      <c r="G83" s="35" t="s">
        <v>31</v>
      </c>
      <c r="H83" s="36"/>
      <c r="I83" s="37"/>
      <c r="J83" s="88"/>
      <c r="K83" s="89"/>
    </row>
    <row r="84" spans="1:11" ht="19.899999999999999" customHeight="1" x14ac:dyDescent="0.25">
      <c r="A84" s="192" t="s">
        <v>11</v>
      </c>
      <c r="B84" s="195" t="s">
        <v>21</v>
      </c>
      <c r="C84" s="198" t="s">
        <v>44</v>
      </c>
      <c r="D84" s="200" t="s">
        <v>74</v>
      </c>
      <c r="E84" s="9" t="s">
        <v>265</v>
      </c>
      <c r="F84" s="24"/>
      <c r="G84" s="24"/>
      <c r="H84" s="23" t="s">
        <v>31</v>
      </c>
      <c r="I84" s="25"/>
      <c r="J84" s="74" t="s">
        <v>31</v>
      </c>
      <c r="K84" s="90"/>
    </row>
    <row r="85" spans="1:11" ht="19.899999999999999" customHeight="1" x14ac:dyDescent="0.25">
      <c r="A85" s="193"/>
      <c r="B85" s="196"/>
      <c r="C85" s="211"/>
      <c r="D85" s="201"/>
      <c r="E85" s="7" t="s">
        <v>107</v>
      </c>
      <c r="F85" s="28"/>
      <c r="G85" s="28"/>
      <c r="H85" s="27" t="s">
        <v>31</v>
      </c>
      <c r="I85" s="29"/>
      <c r="J85" s="76" t="s">
        <v>31</v>
      </c>
      <c r="K85" s="71"/>
    </row>
    <row r="86" spans="1:11" ht="19.899999999999999" customHeight="1" x14ac:dyDescent="0.25">
      <c r="A86" s="193"/>
      <c r="B86" s="196"/>
      <c r="C86" s="211"/>
      <c r="D86" s="201"/>
      <c r="E86" s="7" t="s">
        <v>266</v>
      </c>
      <c r="F86" s="28"/>
      <c r="G86" s="28"/>
      <c r="H86" s="27" t="s">
        <v>31</v>
      </c>
      <c r="I86" s="29"/>
      <c r="J86" s="76" t="s">
        <v>31</v>
      </c>
      <c r="K86" s="71"/>
    </row>
    <row r="87" spans="1:11" ht="19.899999999999999" customHeight="1" x14ac:dyDescent="0.25">
      <c r="A87" s="193"/>
      <c r="B87" s="196"/>
      <c r="C87" s="199"/>
      <c r="D87" s="201"/>
      <c r="E87" s="7" t="s">
        <v>109</v>
      </c>
      <c r="F87" s="28"/>
      <c r="G87" s="28"/>
      <c r="H87" s="27" t="s">
        <v>31</v>
      </c>
      <c r="I87" s="29"/>
      <c r="J87" s="76" t="s">
        <v>31</v>
      </c>
      <c r="K87" s="71"/>
    </row>
    <row r="88" spans="1:11" ht="19.899999999999999" customHeight="1" x14ac:dyDescent="0.25">
      <c r="A88" s="193"/>
      <c r="B88" s="196"/>
      <c r="C88" s="202" t="s">
        <v>43</v>
      </c>
      <c r="D88" s="201" t="s">
        <v>268</v>
      </c>
      <c r="E88" s="7" t="s">
        <v>133</v>
      </c>
      <c r="F88" s="28"/>
      <c r="G88" s="28"/>
      <c r="H88" s="27" t="s">
        <v>31</v>
      </c>
      <c r="I88" s="29"/>
      <c r="J88" s="76"/>
      <c r="K88" s="71" t="s">
        <v>31</v>
      </c>
    </row>
    <row r="89" spans="1:11" ht="19.899999999999999" customHeight="1" x14ac:dyDescent="0.25">
      <c r="A89" s="193"/>
      <c r="B89" s="196"/>
      <c r="C89" s="211"/>
      <c r="D89" s="201"/>
      <c r="E89" s="7" t="s">
        <v>134</v>
      </c>
      <c r="F89" s="28"/>
      <c r="G89" s="28"/>
      <c r="H89" s="27" t="s">
        <v>31</v>
      </c>
      <c r="I89" s="29"/>
      <c r="J89" s="76"/>
      <c r="K89" s="71" t="s">
        <v>31</v>
      </c>
    </row>
    <row r="90" spans="1:11" ht="19.899999999999999" customHeight="1" thickBot="1" x14ac:dyDescent="0.3">
      <c r="A90" s="194"/>
      <c r="B90" s="197"/>
      <c r="C90" s="203"/>
      <c r="D90" s="204"/>
      <c r="E90" s="8" t="s">
        <v>267</v>
      </c>
      <c r="F90" s="36"/>
      <c r="G90" s="36"/>
      <c r="H90" s="35" t="s">
        <v>31</v>
      </c>
      <c r="I90" s="37"/>
      <c r="J90" s="78"/>
      <c r="K90" s="91" t="s">
        <v>31</v>
      </c>
    </row>
    <row r="91" spans="1:11" ht="19.899999999999999" customHeight="1" thickBot="1" x14ac:dyDescent="0.3">
      <c r="A91" s="224" t="s">
        <v>28</v>
      </c>
      <c r="B91" s="225"/>
      <c r="C91" s="220" t="s">
        <v>29</v>
      </c>
      <c r="D91" s="221"/>
      <c r="E91" s="43" t="s">
        <v>30</v>
      </c>
      <c r="F91" s="20"/>
      <c r="G91" s="20"/>
      <c r="H91" s="20"/>
      <c r="I91" s="21"/>
      <c r="J91" s="93"/>
      <c r="K91" s="94"/>
    </row>
    <row r="92" spans="1:11" ht="19.899999999999999" customHeight="1" x14ac:dyDescent="0.25">
      <c r="A92" s="192" t="s">
        <v>12</v>
      </c>
      <c r="B92" s="195" t="s">
        <v>298</v>
      </c>
      <c r="C92" s="198" t="s">
        <v>42</v>
      </c>
      <c r="D92" s="200" t="s">
        <v>299</v>
      </c>
      <c r="E92" s="9" t="s">
        <v>252</v>
      </c>
      <c r="F92" s="24"/>
      <c r="G92" s="24"/>
      <c r="H92" s="23" t="s">
        <v>31</v>
      </c>
      <c r="I92" s="25"/>
      <c r="J92" s="74" t="s">
        <v>31</v>
      </c>
      <c r="K92" s="90"/>
    </row>
    <row r="93" spans="1:11" ht="19.899999999999999" customHeight="1" x14ac:dyDescent="0.25">
      <c r="A93" s="215"/>
      <c r="B93" s="216"/>
      <c r="C93" s="211"/>
      <c r="D93" s="213"/>
      <c r="E93" s="12" t="s">
        <v>169</v>
      </c>
      <c r="F93" s="28"/>
      <c r="G93" s="28"/>
      <c r="H93" s="27" t="s">
        <v>31</v>
      </c>
      <c r="I93" s="29"/>
      <c r="J93" s="76" t="s">
        <v>31</v>
      </c>
      <c r="K93" s="71"/>
    </row>
    <row r="94" spans="1:11" ht="19.899999999999999" customHeight="1" x14ac:dyDescent="0.25">
      <c r="A94" s="215"/>
      <c r="B94" s="216"/>
      <c r="C94" s="211"/>
      <c r="D94" s="213"/>
      <c r="E94" s="12" t="s">
        <v>112</v>
      </c>
      <c r="F94" s="28"/>
      <c r="G94" s="28"/>
      <c r="H94" s="27" t="s">
        <v>31</v>
      </c>
      <c r="I94" s="29"/>
      <c r="J94" s="76" t="s">
        <v>31</v>
      </c>
      <c r="K94" s="71"/>
    </row>
    <row r="95" spans="1:11" ht="19.899999999999999" customHeight="1" x14ac:dyDescent="0.25">
      <c r="A95" s="193"/>
      <c r="B95" s="196"/>
      <c r="C95" s="211"/>
      <c r="D95" s="201"/>
      <c r="E95" s="7" t="s">
        <v>113</v>
      </c>
      <c r="F95" s="28"/>
      <c r="G95" s="28"/>
      <c r="H95" s="27" t="s">
        <v>31</v>
      </c>
      <c r="I95" s="29"/>
      <c r="J95" s="76" t="s">
        <v>31</v>
      </c>
      <c r="K95" s="71"/>
    </row>
    <row r="96" spans="1:11" ht="19.899999999999999" customHeight="1" x14ac:dyDescent="0.25">
      <c r="A96" s="193"/>
      <c r="B96" s="196"/>
      <c r="C96" s="211"/>
      <c r="D96" s="201"/>
      <c r="E96" s="7" t="s">
        <v>114</v>
      </c>
      <c r="F96" s="28"/>
      <c r="G96" s="28"/>
      <c r="H96" s="27" t="s">
        <v>31</v>
      </c>
      <c r="I96" s="29"/>
      <c r="J96" s="76" t="s">
        <v>31</v>
      </c>
      <c r="K96" s="71"/>
    </row>
    <row r="97" spans="1:11" ht="19.899999999999999" customHeight="1" x14ac:dyDescent="0.25">
      <c r="A97" s="193"/>
      <c r="B97" s="196"/>
      <c r="C97" s="199"/>
      <c r="D97" s="201"/>
      <c r="E97" s="7" t="s">
        <v>115</v>
      </c>
      <c r="F97" s="28"/>
      <c r="G97" s="28"/>
      <c r="H97" s="27" t="s">
        <v>31</v>
      </c>
      <c r="I97" s="29"/>
      <c r="J97" s="76" t="s">
        <v>31</v>
      </c>
      <c r="K97" s="71"/>
    </row>
    <row r="98" spans="1:11" ht="19.899999999999999" customHeight="1" x14ac:dyDescent="0.25">
      <c r="A98" s="193"/>
      <c r="B98" s="196"/>
      <c r="C98" s="202" t="s">
        <v>41</v>
      </c>
      <c r="D98" s="201" t="s">
        <v>77</v>
      </c>
      <c r="E98" s="7" t="s">
        <v>138</v>
      </c>
      <c r="F98" s="28"/>
      <c r="G98" s="28"/>
      <c r="H98" s="27" t="s">
        <v>31</v>
      </c>
      <c r="I98" s="29"/>
      <c r="J98" s="76"/>
      <c r="K98" s="71" t="s">
        <v>31</v>
      </c>
    </row>
    <row r="99" spans="1:11" ht="19.899999999999999" customHeight="1" x14ac:dyDescent="0.25">
      <c r="A99" s="193"/>
      <c r="B99" s="196"/>
      <c r="C99" s="211"/>
      <c r="D99" s="201"/>
      <c r="E99" s="7" t="s">
        <v>139</v>
      </c>
      <c r="F99" s="28"/>
      <c r="G99" s="28"/>
      <c r="H99" s="27" t="s">
        <v>31</v>
      </c>
      <c r="I99" s="29"/>
      <c r="J99" s="76"/>
      <c r="K99" s="71" t="s">
        <v>31</v>
      </c>
    </row>
    <row r="100" spans="1:11" ht="19.899999999999999" customHeight="1" x14ac:dyDescent="0.25">
      <c r="A100" s="193"/>
      <c r="B100" s="196"/>
      <c r="C100" s="211"/>
      <c r="D100" s="201"/>
      <c r="E100" s="7" t="s">
        <v>140</v>
      </c>
      <c r="F100" s="28"/>
      <c r="G100" s="28"/>
      <c r="H100" s="27" t="s">
        <v>31</v>
      </c>
      <c r="I100" s="29"/>
      <c r="J100" s="76"/>
      <c r="K100" s="71" t="s">
        <v>31</v>
      </c>
    </row>
    <row r="101" spans="1:11" ht="19.899999999999999" customHeight="1" thickBot="1" x14ac:dyDescent="0.3">
      <c r="A101" s="194"/>
      <c r="B101" s="197"/>
      <c r="C101" s="203"/>
      <c r="D101" s="204"/>
      <c r="E101" s="8" t="s">
        <v>269</v>
      </c>
      <c r="F101" s="36"/>
      <c r="G101" s="36"/>
      <c r="H101" s="35" t="s">
        <v>31</v>
      </c>
      <c r="I101" s="37"/>
      <c r="J101" s="78"/>
      <c r="K101" s="91" t="s">
        <v>31</v>
      </c>
    </row>
    <row r="102" spans="1:11" ht="19.899999999999999" customHeight="1" x14ac:dyDescent="0.25">
      <c r="A102" s="192" t="s">
        <v>13</v>
      </c>
      <c r="B102" s="195" t="s">
        <v>297</v>
      </c>
      <c r="C102" s="198" t="s">
        <v>40</v>
      </c>
      <c r="D102" s="200" t="s">
        <v>172</v>
      </c>
      <c r="E102" s="9" t="s">
        <v>117</v>
      </c>
      <c r="F102" s="24"/>
      <c r="G102" s="24"/>
      <c r="H102" s="23" t="s">
        <v>31</v>
      </c>
      <c r="I102" s="25"/>
      <c r="J102" s="74" t="s">
        <v>31</v>
      </c>
      <c r="K102" s="90"/>
    </row>
    <row r="103" spans="1:11" ht="19.899999999999999" customHeight="1" x14ac:dyDescent="0.25">
      <c r="A103" s="193"/>
      <c r="B103" s="196"/>
      <c r="C103" s="199"/>
      <c r="D103" s="201"/>
      <c r="E103" s="7" t="s">
        <v>170</v>
      </c>
      <c r="F103" s="28"/>
      <c r="G103" s="28"/>
      <c r="H103" s="27" t="s">
        <v>31</v>
      </c>
      <c r="I103" s="29"/>
      <c r="J103" s="76" t="s">
        <v>31</v>
      </c>
      <c r="K103" s="71"/>
    </row>
    <row r="104" spans="1:11" ht="19.899999999999999" customHeight="1" x14ac:dyDescent="0.25">
      <c r="A104" s="193"/>
      <c r="B104" s="196"/>
      <c r="C104" s="202" t="s">
        <v>39</v>
      </c>
      <c r="D104" s="201" t="s">
        <v>173</v>
      </c>
      <c r="E104" s="7" t="s">
        <v>32</v>
      </c>
      <c r="F104" s="28"/>
      <c r="G104" s="28"/>
      <c r="H104" s="27" t="s">
        <v>31</v>
      </c>
      <c r="I104" s="29"/>
      <c r="J104" s="76"/>
      <c r="K104" s="71" t="s">
        <v>31</v>
      </c>
    </row>
    <row r="105" spans="1:11" ht="19.899999999999999" customHeight="1" x14ac:dyDescent="0.25">
      <c r="A105" s="193"/>
      <c r="B105" s="196"/>
      <c r="C105" s="199"/>
      <c r="D105" s="201"/>
      <c r="E105" s="7" t="s">
        <v>142</v>
      </c>
      <c r="F105" s="28"/>
      <c r="G105" s="28"/>
      <c r="H105" s="27" t="s">
        <v>31</v>
      </c>
      <c r="I105" s="29"/>
      <c r="J105" s="76"/>
      <c r="K105" s="71" t="s">
        <v>31</v>
      </c>
    </row>
    <row r="106" spans="1:11" ht="19.899999999999999" customHeight="1" x14ac:dyDescent="0.25">
      <c r="A106" s="193"/>
      <c r="B106" s="196"/>
      <c r="C106" s="202" t="s">
        <v>38</v>
      </c>
      <c r="D106" s="201" t="s">
        <v>174</v>
      </c>
      <c r="E106" s="7" t="s">
        <v>143</v>
      </c>
      <c r="F106" s="28"/>
      <c r="G106" s="28"/>
      <c r="H106" s="27" t="s">
        <v>31</v>
      </c>
      <c r="I106" s="29"/>
      <c r="J106" s="76"/>
      <c r="K106" s="71" t="s">
        <v>31</v>
      </c>
    </row>
    <row r="107" spans="1:11" ht="19.899999999999999" customHeight="1" x14ac:dyDescent="0.25">
      <c r="A107" s="193"/>
      <c r="B107" s="196"/>
      <c r="C107" s="211"/>
      <c r="D107" s="201"/>
      <c r="E107" s="7" t="s">
        <v>152</v>
      </c>
      <c r="F107" s="28"/>
      <c r="G107" s="28"/>
      <c r="H107" s="27" t="s">
        <v>31</v>
      </c>
      <c r="I107" s="29"/>
      <c r="J107" s="76"/>
      <c r="K107" s="71" t="s">
        <v>31</v>
      </c>
    </row>
    <row r="108" spans="1:11" ht="19.899999999999999" customHeight="1" x14ac:dyDescent="0.25">
      <c r="A108" s="193"/>
      <c r="B108" s="196"/>
      <c r="C108" s="211"/>
      <c r="D108" s="201"/>
      <c r="E108" s="7" t="s">
        <v>270</v>
      </c>
      <c r="F108" s="28"/>
      <c r="G108" s="28"/>
      <c r="H108" s="27" t="s">
        <v>31</v>
      </c>
      <c r="I108" s="29"/>
      <c r="J108" s="76"/>
      <c r="K108" s="71" t="s">
        <v>31</v>
      </c>
    </row>
    <row r="109" spans="1:11" ht="19.899999999999999" customHeight="1" x14ac:dyDescent="0.25">
      <c r="A109" s="193"/>
      <c r="B109" s="196"/>
      <c r="C109" s="199"/>
      <c r="D109" s="201"/>
      <c r="E109" s="7" t="s">
        <v>271</v>
      </c>
      <c r="F109" s="28"/>
      <c r="G109" s="28"/>
      <c r="H109" s="27" t="s">
        <v>31</v>
      </c>
      <c r="I109" s="29"/>
      <c r="J109" s="76"/>
      <c r="K109" s="71" t="s">
        <v>31</v>
      </c>
    </row>
    <row r="110" spans="1:11" ht="19.899999999999999" customHeight="1" x14ac:dyDescent="0.25">
      <c r="A110" s="193"/>
      <c r="B110" s="196"/>
      <c r="C110" s="202" t="s">
        <v>37</v>
      </c>
      <c r="D110" s="214" t="s">
        <v>296</v>
      </c>
      <c r="E110" s="7" t="s">
        <v>146</v>
      </c>
      <c r="F110" s="28"/>
      <c r="G110" s="28"/>
      <c r="H110" s="27" t="s">
        <v>31</v>
      </c>
      <c r="I110" s="29"/>
      <c r="J110" s="76"/>
      <c r="K110" s="71" t="s">
        <v>31</v>
      </c>
    </row>
    <row r="111" spans="1:11" ht="19.899999999999999" customHeight="1" x14ac:dyDescent="0.25">
      <c r="A111" s="193"/>
      <c r="B111" s="196"/>
      <c r="C111" s="211"/>
      <c r="D111" s="212"/>
      <c r="E111" s="7" t="s">
        <v>153</v>
      </c>
      <c r="F111" s="28"/>
      <c r="G111" s="28"/>
      <c r="H111" s="27" t="s">
        <v>31</v>
      </c>
      <c r="I111" s="29"/>
      <c r="J111" s="76"/>
      <c r="K111" s="71" t="s">
        <v>31</v>
      </c>
    </row>
    <row r="112" spans="1:11" ht="19.899999999999999" customHeight="1" thickBot="1" x14ac:dyDescent="0.3">
      <c r="A112" s="193"/>
      <c r="B112" s="196"/>
      <c r="C112" s="211"/>
      <c r="D112" s="227"/>
      <c r="E112" s="7" t="s">
        <v>154</v>
      </c>
      <c r="F112" s="28"/>
      <c r="G112" s="28"/>
      <c r="H112" s="27" t="s">
        <v>31</v>
      </c>
      <c r="I112" s="29"/>
      <c r="J112" s="78"/>
      <c r="K112" s="91" t="s">
        <v>31</v>
      </c>
    </row>
    <row r="113" spans="1:11" ht="19.899999999999999" customHeight="1" x14ac:dyDescent="0.25">
      <c r="A113" s="192" t="s">
        <v>14</v>
      </c>
      <c r="B113" s="195" t="s">
        <v>295</v>
      </c>
      <c r="C113" s="198" t="s">
        <v>14</v>
      </c>
      <c r="D113" s="217" t="s">
        <v>295</v>
      </c>
      <c r="E113" s="9" t="s">
        <v>272</v>
      </c>
      <c r="F113" s="24"/>
      <c r="G113" s="24"/>
      <c r="H113" s="24"/>
      <c r="I113" s="40" t="s">
        <v>31</v>
      </c>
      <c r="J113" s="86"/>
      <c r="K113" s="87"/>
    </row>
    <row r="114" spans="1:11" ht="19.899999999999999" customHeight="1" x14ac:dyDescent="0.25">
      <c r="A114" s="193"/>
      <c r="B114" s="196"/>
      <c r="C114" s="211"/>
      <c r="D114" s="218"/>
      <c r="E114" s="7" t="s">
        <v>273</v>
      </c>
      <c r="F114" s="28"/>
      <c r="G114" s="28"/>
      <c r="H114" s="28"/>
      <c r="I114" s="41" t="s">
        <v>31</v>
      </c>
      <c r="J114" s="68"/>
      <c r="K114" s="69"/>
    </row>
    <row r="115" spans="1:11" ht="19.899999999999999" customHeight="1" thickBot="1" x14ac:dyDescent="0.3">
      <c r="A115" s="194"/>
      <c r="B115" s="197"/>
      <c r="C115" s="203"/>
      <c r="D115" s="219"/>
      <c r="E115" s="8" t="s">
        <v>274</v>
      </c>
      <c r="F115" s="36"/>
      <c r="G115" s="36"/>
      <c r="H115" s="36"/>
      <c r="I115" s="42" t="s">
        <v>31</v>
      </c>
      <c r="J115" s="88"/>
      <c r="K115" s="89"/>
    </row>
    <row r="116" spans="1:11" ht="19.899999999999999" customHeight="1" thickBot="1" x14ac:dyDescent="0.3">
      <c r="A116" s="224" t="s">
        <v>28</v>
      </c>
      <c r="B116" s="225"/>
      <c r="C116" s="220" t="s">
        <v>29</v>
      </c>
      <c r="D116" s="221"/>
      <c r="E116" s="43" t="s">
        <v>30</v>
      </c>
      <c r="F116" s="20"/>
      <c r="G116" s="20"/>
      <c r="H116" s="20"/>
      <c r="I116" s="21"/>
      <c r="J116" s="93"/>
      <c r="K116" s="94"/>
    </row>
    <row r="117" spans="1:11" ht="19.899999999999999" customHeight="1" x14ac:dyDescent="0.25">
      <c r="A117" s="192" t="s">
        <v>15</v>
      </c>
      <c r="B117" s="195" t="s">
        <v>17</v>
      </c>
      <c r="C117" s="223" t="s">
        <v>36</v>
      </c>
      <c r="D117" s="200" t="s">
        <v>294</v>
      </c>
      <c r="E117" s="9" t="s">
        <v>275</v>
      </c>
      <c r="F117" s="24"/>
      <c r="G117" s="24"/>
      <c r="H117" s="24"/>
      <c r="I117" s="40" t="s">
        <v>31</v>
      </c>
      <c r="J117" s="66"/>
      <c r="K117" s="67"/>
    </row>
    <row r="118" spans="1:11" ht="19.899999999999999" customHeight="1" x14ac:dyDescent="0.25">
      <c r="A118" s="193"/>
      <c r="B118" s="196"/>
      <c r="C118" s="222"/>
      <c r="D118" s="201"/>
      <c r="E118" s="7" t="s">
        <v>276</v>
      </c>
      <c r="F118" s="28"/>
      <c r="G118" s="28"/>
      <c r="H118" s="28"/>
      <c r="I118" s="41" t="s">
        <v>31</v>
      </c>
      <c r="J118" s="68"/>
      <c r="K118" s="69"/>
    </row>
    <row r="119" spans="1:11" ht="19.899999999999999" customHeight="1" x14ac:dyDescent="0.25">
      <c r="A119" s="193"/>
      <c r="B119" s="196"/>
      <c r="C119" s="222"/>
      <c r="D119" s="201"/>
      <c r="E119" s="7" t="s">
        <v>277</v>
      </c>
      <c r="F119" s="28"/>
      <c r="G119" s="28"/>
      <c r="H119" s="28"/>
      <c r="I119" s="41" t="s">
        <v>31</v>
      </c>
      <c r="J119" s="68"/>
      <c r="K119" s="69"/>
    </row>
    <row r="120" spans="1:11" ht="19.899999999999999" customHeight="1" x14ac:dyDescent="0.25">
      <c r="A120" s="193"/>
      <c r="B120" s="196"/>
      <c r="C120" s="222"/>
      <c r="D120" s="201"/>
      <c r="E120" s="7" t="s">
        <v>278</v>
      </c>
      <c r="F120" s="28"/>
      <c r="G120" s="28"/>
      <c r="H120" s="28"/>
      <c r="I120" s="41" t="s">
        <v>31</v>
      </c>
      <c r="J120" s="68"/>
      <c r="K120" s="69"/>
    </row>
    <row r="121" spans="1:11" ht="19.899999999999999" customHeight="1" x14ac:dyDescent="0.25">
      <c r="A121" s="193"/>
      <c r="B121" s="196"/>
      <c r="C121" s="222"/>
      <c r="D121" s="201"/>
      <c r="E121" s="7" t="s">
        <v>279</v>
      </c>
      <c r="F121" s="28"/>
      <c r="G121" s="28"/>
      <c r="H121" s="28"/>
      <c r="I121" s="41" t="s">
        <v>31</v>
      </c>
      <c r="J121" s="68"/>
      <c r="K121" s="69"/>
    </row>
    <row r="122" spans="1:11" ht="19.899999999999999" customHeight="1" x14ac:dyDescent="0.25">
      <c r="A122" s="193"/>
      <c r="B122" s="196"/>
      <c r="C122" s="222"/>
      <c r="D122" s="201"/>
      <c r="E122" s="7" t="s">
        <v>280</v>
      </c>
      <c r="F122" s="28"/>
      <c r="G122" s="28"/>
      <c r="H122" s="28"/>
      <c r="I122" s="41" t="s">
        <v>31</v>
      </c>
      <c r="J122" s="68"/>
      <c r="K122" s="69"/>
    </row>
    <row r="123" spans="1:11" ht="19.899999999999999" customHeight="1" x14ac:dyDescent="0.25">
      <c r="A123" s="193"/>
      <c r="B123" s="196"/>
      <c r="C123" s="222" t="s">
        <v>35</v>
      </c>
      <c r="D123" s="201" t="s">
        <v>293</v>
      </c>
      <c r="E123" s="7" t="s">
        <v>281</v>
      </c>
      <c r="F123" s="28"/>
      <c r="G123" s="28"/>
      <c r="H123" s="28"/>
      <c r="I123" s="41" t="s">
        <v>31</v>
      </c>
      <c r="J123" s="68"/>
      <c r="K123" s="69"/>
    </row>
    <row r="124" spans="1:11" ht="19.899999999999999" customHeight="1" x14ac:dyDescent="0.25">
      <c r="A124" s="193"/>
      <c r="B124" s="196"/>
      <c r="C124" s="222"/>
      <c r="D124" s="201"/>
      <c r="E124" s="7" t="s">
        <v>282</v>
      </c>
      <c r="F124" s="28"/>
      <c r="G124" s="28"/>
      <c r="H124" s="28"/>
      <c r="I124" s="41" t="s">
        <v>31</v>
      </c>
      <c r="J124" s="68"/>
      <c r="K124" s="69"/>
    </row>
    <row r="125" spans="1:11" ht="19.899999999999999" customHeight="1" x14ac:dyDescent="0.25">
      <c r="A125" s="193"/>
      <c r="B125" s="196"/>
      <c r="C125" s="222"/>
      <c r="D125" s="201"/>
      <c r="E125" s="7" t="s">
        <v>283</v>
      </c>
      <c r="F125" s="28"/>
      <c r="G125" s="28"/>
      <c r="H125" s="28"/>
      <c r="I125" s="41" t="s">
        <v>31</v>
      </c>
      <c r="J125" s="68"/>
      <c r="K125" s="69"/>
    </row>
    <row r="126" spans="1:11" ht="19.899999999999999" customHeight="1" x14ac:dyDescent="0.25">
      <c r="A126" s="193"/>
      <c r="B126" s="196"/>
      <c r="C126" s="222" t="s">
        <v>34</v>
      </c>
      <c r="D126" s="201" t="s">
        <v>292</v>
      </c>
      <c r="E126" s="7" t="s">
        <v>284</v>
      </c>
      <c r="F126" s="28"/>
      <c r="G126" s="28"/>
      <c r="H126" s="28"/>
      <c r="I126" s="41" t="s">
        <v>31</v>
      </c>
      <c r="J126" s="68"/>
      <c r="K126" s="69"/>
    </row>
    <row r="127" spans="1:11" ht="19.899999999999999" customHeight="1" x14ac:dyDescent="0.25">
      <c r="A127" s="193"/>
      <c r="B127" s="196"/>
      <c r="C127" s="222"/>
      <c r="D127" s="201"/>
      <c r="E127" s="7" t="s">
        <v>285</v>
      </c>
      <c r="F127" s="28"/>
      <c r="G127" s="28"/>
      <c r="H127" s="28"/>
      <c r="I127" s="41" t="s">
        <v>31</v>
      </c>
      <c r="J127" s="68"/>
      <c r="K127" s="69"/>
    </row>
    <row r="128" spans="1:11" ht="19.899999999999999" customHeight="1" x14ac:dyDescent="0.25">
      <c r="A128" s="193"/>
      <c r="B128" s="196"/>
      <c r="C128" s="222"/>
      <c r="D128" s="201"/>
      <c r="E128" s="7" t="s">
        <v>286</v>
      </c>
      <c r="F128" s="28"/>
      <c r="G128" s="28"/>
      <c r="H128" s="28"/>
      <c r="I128" s="41" t="s">
        <v>31</v>
      </c>
      <c r="J128" s="68"/>
      <c r="K128" s="69"/>
    </row>
    <row r="129" spans="1:11" ht="19.899999999999999" customHeight="1" x14ac:dyDescent="0.25">
      <c r="A129" s="193"/>
      <c r="B129" s="196"/>
      <c r="C129" s="222"/>
      <c r="D129" s="201"/>
      <c r="E129" s="7" t="s">
        <v>287</v>
      </c>
      <c r="F129" s="28"/>
      <c r="G129" s="28"/>
      <c r="H129" s="28"/>
      <c r="I129" s="41" t="s">
        <v>31</v>
      </c>
      <c r="J129" s="68"/>
      <c r="K129" s="69"/>
    </row>
    <row r="130" spans="1:11" ht="19.899999999999999" customHeight="1" x14ac:dyDescent="0.25">
      <c r="A130" s="193"/>
      <c r="B130" s="196"/>
      <c r="C130" s="222"/>
      <c r="D130" s="201"/>
      <c r="E130" s="7" t="s">
        <v>288</v>
      </c>
      <c r="F130" s="28"/>
      <c r="G130" s="28"/>
      <c r="H130" s="28"/>
      <c r="I130" s="41" t="s">
        <v>31</v>
      </c>
      <c r="J130" s="68"/>
      <c r="K130" s="69"/>
    </row>
    <row r="131" spans="1:11" ht="19.899999999999999" customHeight="1" x14ac:dyDescent="0.25">
      <c r="A131" s="193"/>
      <c r="B131" s="196"/>
      <c r="C131" s="222"/>
      <c r="D131" s="201"/>
      <c r="E131" s="7" t="s">
        <v>289</v>
      </c>
      <c r="F131" s="28"/>
      <c r="G131" s="28"/>
      <c r="H131" s="28"/>
      <c r="I131" s="41" t="s">
        <v>31</v>
      </c>
      <c r="J131" s="68"/>
      <c r="K131" s="69"/>
    </row>
    <row r="132" spans="1:11" ht="19.899999999999999" customHeight="1" x14ac:dyDescent="0.25">
      <c r="A132" s="193"/>
      <c r="B132" s="196"/>
      <c r="C132" s="222"/>
      <c r="D132" s="201"/>
      <c r="E132" s="7" t="s">
        <v>290</v>
      </c>
      <c r="F132" s="28"/>
      <c r="G132" s="28"/>
      <c r="H132" s="28"/>
      <c r="I132" s="41" t="s">
        <v>31</v>
      </c>
      <c r="J132" s="68"/>
      <c r="K132" s="69"/>
    </row>
    <row r="133" spans="1:11" ht="19.899999999999999" customHeight="1" x14ac:dyDescent="0.25">
      <c r="A133" s="193"/>
      <c r="B133" s="196"/>
      <c r="C133" s="222" t="s">
        <v>33</v>
      </c>
      <c r="D133" s="201" t="s">
        <v>291</v>
      </c>
      <c r="E133" s="7" t="s">
        <v>155</v>
      </c>
      <c r="F133" s="28"/>
      <c r="G133" s="28"/>
      <c r="H133" s="27" t="s">
        <v>31</v>
      </c>
      <c r="I133" s="29"/>
      <c r="J133" s="70"/>
      <c r="K133" s="71" t="s">
        <v>31</v>
      </c>
    </row>
    <row r="134" spans="1:11" ht="19.899999999999999" customHeight="1" x14ac:dyDescent="0.25">
      <c r="A134" s="193"/>
      <c r="B134" s="196"/>
      <c r="C134" s="222"/>
      <c r="D134" s="201"/>
      <c r="E134" s="7" t="s">
        <v>156</v>
      </c>
      <c r="F134" s="28"/>
      <c r="G134" s="28"/>
      <c r="H134" s="27" t="s">
        <v>31</v>
      </c>
      <c r="I134" s="29"/>
      <c r="J134" s="70"/>
      <c r="K134" s="71" t="s">
        <v>31</v>
      </c>
    </row>
    <row r="135" spans="1:11" ht="19.899999999999999" customHeight="1" x14ac:dyDescent="0.25">
      <c r="A135" s="193"/>
      <c r="B135" s="196"/>
      <c r="C135" s="222"/>
      <c r="D135" s="201"/>
      <c r="E135" s="7" t="s">
        <v>157</v>
      </c>
      <c r="F135" s="28"/>
      <c r="G135" s="28"/>
      <c r="H135" s="27" t="s">
        <v>31</v>
      </c>
      <c r="I135" s="29"/>
      <c r="J135" s="70"/>
      <c r="K135" s="71" t="s">
        <v>31</v>
      </c>
    </row>
    <row r="136" spans="1:11" ht="19.899999999999999" customHeight="1" x14ac:dyDescent="0.25">
      <c r="A136" s="193"/>
      <c r="B136" s="196"/>
      <c r="C136" s="222"/>
      <c r="D136" s="201"/>
      <c r="E136" s="7" t="s">
        <v>158</v>
      </c>
      <c r="F136" s="28"/>
      <c r="G136" s="28"/>
      <c r="H136" s="27" t="s">
        <v>31</v>
      </c>
      <c r="I136" s="29"/>
      <c r="J136" s="70"/>
      <c r="K136" s="71" t="s">
        <v>31</v>
      </c>
    </row>
    <row r="137" spans="1:11" ht="19.899999999999999" customHeight="1" x14ac:dyDescent="0.25">
      <c r="A137" s="193"/>
      <c r="B137" s="196"/>
      <c r="C137" s="222"/>
      <c r="D137" s="201"/>
      <c r="E137" s="7" t="s">
        <v>159</v>
      </c>
      <c r="F137" s="28"/>
      <c r="G137" s="28"/>
      <c r="H137" s="27" t="s">
        <v>31</v>
      </c>
      <c r="I137" s="29"/>
      <c r="J137" s="70"/>
      <c r="K137" s="71" t="s">
        <v>31</v>
      </c>
    </row>
    <row r="138" spans="1:11" ht="19.899999999999999" customHeight="1" x14ac:dyDescent="0.25">
      <c r="A138" s="193"/>
      <c r="B138" s="196"/>
      <c r="C138" s="222"/>
      <c r="D138" s="201"/>
      <c r="E138" s="7" t="s">
        <v>160</v>
      </c>
      <c r="F138" s="28"/>
      <c r="G138" s="28"/>
      <c r="H138" s="27" t="s">
        <v>31</v>
      </c>
      <c r="I138" s="29"/>
      <c r="J138" s="70"/>
      <c r="K138" s="71" t="s">
        <v>31</v>
      </c>
    </row>
    <row r="139" spans="1:11" ht="19.899999999999999" customHeight="1" x14ac:dyDescent="0.25">
      <c r="A139" s="193"/>
      <c r="B139" s="196"/>
      <c r="C139" s="222"/>
      <c r="D139" s="201"/>
      <c r="E139" s="7" t="s">
        <v>161</v>
      </c>
      <c r="F139" s="28"/>
      <c r="G139" s="28"/>
      <c r="H139" s="27" t="s">
        <v>31</v>
      </c>
      <c r="I139" s="29"/>
      <c r="J139" s="70"/>
      <c r="K139" s="71" t="s">
        <v>31</v>
      </c>
    </row>
    <row r="140" spans="1:11" ht="19.899999999999999" customHeight="1" thickBot="1" x14ac:dyDescent="0.3">
      <c r="A140" s="193"/>
      <c r="B140" s="196"/>
      <c r="C140" s="222"/>
      <c r="D140" s="201"/>
      <c r="E140" s="7" t="s">
        <v>162</v>
      </c>
      <c r="F140" s="28"/>
      <c r="G140" s="28"/>
      <c r="H140" s="27" t="s">
        <v>31</v>
      </c>
      <c r="I140" s="29"/>
      <c r="J140" s="92"/>
      <c r="K140" s="91" t="s">
        <v>31</v>
      </c>
    </row>
  </sheetData>
  <autoFilter ref="A2:I140"/>
  <mergeCells count="105">
    <mergeCell ref="J1:K1"/>
    <mergeCell ref="A35:B35"/>
    <mergeCell ref="C35:D35"/>
    <mergeCell ref="A64:B64"/>
    <mergeCell ref="C64:D64"/>
    <mergeCell ref="A102:A112"/>
    <mergeCell ref="B102:B112"/>
    <mergeCell ref="C102:C103"/>
    <mergeCell ref="D102:D103"/>
    <mergeCell ref="C104:C105"/>
    <mergeCell ref="D104:D105"/>
    <mergeCell ref="C106:C109"/>
    <mergeCell ref="D106:D109"/>
    <mergeCell ref="C110:C112"/>
    <mergeCell ref="D110:D112"/>
    <mergeCell ref="A92:A101"/>
    <mergeCell ref="B92:B101"/>
    <mergeCell ref="C92:C97"/>
    <mergeCell ref="D92:D97"/>
    <mergeCell ref="C98:C101"/>
    <mergeCell ref="D98:D101"/>
    <mergeCell ref="A84:A90"/>
    <mergeCell ref="B84:B90"/>
    <mergeCell ref="A91:B91"/>
    <mergeCell ref="C91:D91"/>
    <mergeCell ref="C126:C132"/>
    <mergeCell ref="D126:D132"/>
    <mergeCell ref="C133:C140"/>
    <mergeCell ref="D133:D140"/>
    <mergeCell ref="A113:A115"/>
    <mergeCell ref="B113:B115"/>
    <mergeCell ref="C113:C115"/>
    <mergeCell ref="D113:D115"/>
    <mergeCell ref="A117:A140"/>
    <mergeCell ref="B117:B140"/>
    <mergeCell ref="C117:C122"/>
    <mergeCell ref="D117:D122"/>
    <mergeCell ref="C123:C125"/>
    <mergeCell ref="D123:D125"/>
    <mergeCell ref="A116:B116"/>
    <mergeCell ref="C116:D116"/>
    <mergeCell ref="A56:A63"/>
    <mergeCell ref="B56:B63"/>
    <mergeCell ref="C56:C63"/>
    <mergeCell ref="D56:D63"/>
    <mergeCell ref="A65:A73"/>
    <mergeCell ref="B65:B73"/>
    <mergeCell ref="C65:C73"/>
    <mergeCell ref="D65:D73"/>
    <mergeCell ref="C84:C87"/>
    <mergeCell ref="D84:D87"/>
    <mergeCell ref="C88:C90"/>
    <mergeCell ref="D88:D90"/>
    <mergeCell ref="A74:A83"/>
    <mergeCell ref="B74:B83"/>
    <mergeCell ref="C74:C77"/>
    <mergeCell ref="D74:D77"/>
    <mergeCell ref="C78:C80"/>
    <mergeCell ref="D78:D80"/>
    <mergeCell ref="C81:C83"/>
    <mergeCell ref="D81:D83"/>
    <mergeCell ref="A47:A52"/>
    <mergeCell ref="B47:B52"/>
    <mergeCell ref="C51:C52"/>
    <mergeCell ref="D51:D52"/>
    <mergeCell ref="A53:A55"/>
    <mergeCell ref="B53:B55"/>
    <mergeCell ref="C53:C55"/>
    <mergeCell ref="D53:D55"/>
    <mergeCell ref="A36:A40"/>
    <mergeCell ref="B36:B40"/>
    <mergeCell ref="C36:C40"/>
    <mergeCell ref="D36:D40"/>
    <mergeCell ref="A41:A46"/>
    <mergeCell ref="B41:B46"/>
    <mergeCell ref="C41:C42"/>
    <mergeCell ref="D41:D42"/>
    <mergeCell ref="C43:C46"/>
    <mergeCell ref="D43:D46"/>
    <mergeCell ref="A23:A26"/>
    <mergeCell ref="B23:B26"/>
    <mergeCell ref="C23:C24"/>
    <mergeCell ref="D23:D24"/>
    <mergeCell ref="A27:A34"/>
    <mergeCell ref="B27:B34"/>
    <mergeCell ref="C27:C30"/>
    <mergeCell ref="D27:D30"/>
    <mergeCell ref="C31:C34"/>
    <mergeCell ref="D31:D34"/>
    <mergeCell ref="A19:A22"/>
    <mergeCell ref="B19:B22"/>
    <mergeCell ref="C19:C20"/>
    <mergeCell ref="D19:D20"/>
    <mergeCell ref="C21:C22"/>
    <mergeCell ref="D21:D22"/>
    <mergeCell ref="A3:A18"/>
    <mergeCell ref="B3:B18"/>
    <mergeCell ref="C3:C6"/>
    <mergeCell ref="D3:D6"/>
    <mergeCell ref="C7:C12"/>
    <mergeCell ref="D7:D12"/>
    <mergeCell ref="C13:C15"/>
    <mergeCell ref="D13:D15"/>
    <mergeCell ref="C16:C17"/>
    <mergeCell ref="D16:D17"/>
  </mergeCells>
  <pageMargins left="0.51181102362204722" right="0.51181102362204722" top="0.74803149606299213" bottom="0.74803149606299213" header="0.31496062992125984" footer="0.31496062992125984"/>
  <pageSetup paperSize="9" scale="69" orientation="landscape" r:id="rId1"/>
  <rowBreaks count="4" manualBreakCount="4">
    <brk id="34" max="16383" man="1"/>
    <brk id="63" max="16383" man="1"/>
    <brk id="90" max="16383" man="1"/>
    <brk id="1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opLeftCell="A7" zoomScale="70" zoomScaleNormal="70" workbookViewId="0">
      <selection activeCell="V39" sqref="V39"/>
    </sheetView>
  </sheetViews>
  <sheetFormatPr baseColWidth="10" defaultColWidth="11.5703125" defaultRowHeight="15" x14ac:dyDescent="0.25"/>
  <cols>
    <col min="1" max="1" width="5.42578125" style="13" customWidth="1"/>
    <col min="2" max="2" width="31" style="14" customWidth="1"/>
    <col min="3" max="3" width="10.85546875" style="15" customWidth="1"/>
    <col min="4" max="4" width="33.7109375" style="16" customWidth="1"/>
    <col min="5" max="16384" width="11.5703125" style="3"/>
  </cols>
  <sheetData>
    <row r="1" spans="1:6" ht="18.600000000000001" thickBot="1" x14ac:dyDescent="0.4">
      <c r="E1" s="226" t="s">
        <v>23</v>
      </c>
      <c r="F1" s="226"/>
    </row>
    <row r="2" spans="1:6" ht="15.75" thickBot="1" x14ac:dyDescent="0.3">
      <c r="A2" s="54"/>
      <c r="B2" s="95" t="s">
        <v>28</v>
      </c>
      <c r="C2" s="55"/>
      <c r="D2" s="57" t="s">
        <v>29</v>
      </c>
      <c r="E2" s="64" t="s">
        <v>68</v>
      </c>
      <c r="F2" s="65" t="s">
        <v>69</v>
      </c>
    </row>
    <row r="3" spans="1:6" ht="39" thickBot="1" x14ac:dyDescent="0.3">
      <c r="A3" s="96" t="s">
        <v>2</v>
      </c>
      <c r="B3" s="97" t="s">
        <v>27</v>
      </c>
      <c r="C3" s="98" t="s">
        <v>56</v>
      </c>
      <c r="D3" s="99" t="s">
        <v>70</v>
      </c>
      <c r="E3" s="70"/>
      <c r="F3" s="71" t="s">
        <v>31</v>
      </c>
    </row>
    <row r="4" spans="1:6" x14ac:dyDescent="0.25">
      <c r="A4" s="261" t="s">
        <v>6</v>
      </c>
      <c r="B4" s="208" t="s">
        <v>19</v>
      </c>
      <c r="C4" s="63" t="s">
        <v>48</v>
      </c>
      <c r="D4" s="44" t="s">
        <v>71</v>
      </c>
      <c r="E4" s="74" t="s">
        <v>31</v>
      </c>
      <c r="F4" s="75"/>
    </row>
    <row r="5" spans="1:6" x14ac:dyDescent="0.25">
      <c r="A5" s="262"/>
      <c r="B5" s="209"/>
      <c r="C5" s="62" t="s">
        <v>49</v>
      </c>
      <c r="D5" s="46" t="s">
        <v>72</v>
      </c>
      <c r="E5" s="76" t="s">
        <v>31</v>
      </c>
      <c r="F5" s="77"/>
    </row>
    <row r="6" spans="1:6" x14ac:dyDescent="0.25">
      <c r="A6" s="262"/>
      <c r="B6" s="209"/>
      <c r="C6" s="202" t="s">
        <v>52</v>
      </c>
      <c r="D6" s="201" t="s">
        <v>73</v>
      </c>
      <c r="E6" s="76" t="s">
        <v>31</v>
      </c>
      <c r="F6" s="77"/>
    </row>
    <row r="7" spans="1:6" ht="15.75" thickBot="1" x14ac:dyDescent="0.3">
      <c r="A7" s="263"/>
      <c r="B7" s="210"/>
      <c r="C7" s="203"/>
      <c r="D7" s="214"/>
      <c r="E7" s="78" t="s">
        <v>31</v>
      </c>
      <c r="F7" s="79"/>
    </row>
    <row r="8" spans="1:6" x14ac:dyDescent="0.25">
      <c r="A8" s="235" t="s">
        <v>7</v>
      </c>
      <c r="B8" s="238" t="s">
        <v>16</v>
      </c>
      <c r="C8" s="241" t="s">
        <v>7</v>
      </c>
      <c r="D8" s="260" t="s">
        <v>16</v>
      </c>
      <c r="E8" s="183" t="s">
        <v>31</v>
      </c>
      <c r="F8" s="81"/>
    </row>
    <row r="9" spans="1:6" x14ac:dyDescent="0.25">
      <c r="A9" s="236"/>
      <c r="B9" s="239"/>
      <c r="C9" s="247"/>
      <c r="D9" s="253"/>
      <c r="E9" s="184" t="s">
        <v>31</v>
      </c>
      <c r="F9" s="83"/>
    </row>
    <row r="10" spans="1:6" ht="15.75" thickBot="1" x14ac:dyDescent="0.3">
      <c r="A10" s="237"/>
      <c r="B10" s="240"/>
      <c r="C10" s="252"/>
      <c r="D10" s="254"/>
      <c r="E10" s="185" t="s">
        <v>31</v>
      </c>
      <c r="F10" s="85"/>
    </row>
    <row r="11" spans="1:6" x14ac:dyDescent="0.25">
      <c r="A11" s="192" t="s">
        <v>9</v>
      </c>
      <c r="B11" s="195" t="s">
        <v>20</v>
      </c>
      <c r="C11" s="198" t="s">
        <v>9</v>
      </c>
      <c r="D11" s="200" t="s">
        <v>20</v>
      </c>
      <c r="E11" s="74" t="s">
        <v>31</v>
      </c>
      <c r="F11" s="75"/>
    </row>
    <row r="12" spans="1:6" x14ac:dyDescent="0.25">
      <c r="A12" s="193"/>
      <c r="B12" s="196"/>
      <c r="C12" s="211"/>
      <c r="D12" s="201"/>
      <c r="E12" s="76" t="s">
        <v>31</v>
      </c>
      <c r="F12" s="77"/>
    </row>
    <row r="13" spans="1:6" x14ac:dyDescent="0.25">
      <c r="A13" s="193"/>
      <c r="B13" s="196"/>
      <c r="C13" s="211"/>
      <c r="D13" s="201"/>
      <c r="E13" s="76" t="s">
        <v>31</v>
      </c>
      <c r="F13" s="77"/>
    </row>
    <row r="14" spans="1:6" x14ac:dyDescent="0.25">
      <c r="A14" s="193"/>
      <c r="B14" s="196"/>
      <c r="C14" s="211"/>
      <c r="D14" s="201"/>
      <c r="E14" s="76" t="s">
        <v>31</v>
      </c>
      <c r="F14" s="77"/>
    </row>
    <row r="15" spans="1:6" x14ac:dyDescent="0.25">
      <c r="A15" s="193"/>
      <c r="B15" s="196"/>
      <c r="C15" s="211"/>
      <c r="D15" s="201"/>
      <c r="E15" s="76" t="s">
        <v>31</v>
      </c>
      <c r="F15" s="77"/>
    </row>
    <row r="16" spans="1:6" x14ac:dyDescent="0.25">
      <c r="A16" s="193"/>
      <c r="B16" s="196"/>
      <c r="C16" s="211"/>
      <c r="D16" s="201"/>
      <c r="E16" s="76" t="s">
        <v>31</v>
      </c>
      <c r="F16" s="77"/>
    </row>
    <row r="17" spans="1:6" x14ac:dyDescent="0.25">
      <c r="A17" s="193"/>
      <c r="B17" s="196"/>
      <c r="C17" s="211"/>
      <c r="D17" s="201"/>
      <c r="E17" s="76" t="s">
        <v>31</v>
      </c>
      <c r="F17" s="77"/>
    </row>
    <row r="18" spans="1:6" x14ac:dyDescent="0.25">
      <c r="A18" s="193"/>
      <c r="B18" s="196"/>
      <c r="C18" s="211"/>
      <c r="D18" s="201"/>
      <c r="E18" s="76" t="s">
        <v>31</v>
      </c>
      <c r="F18" s="77"/>
    </row>
    <row r="19" spans="1:6" ht="15.75" thickBot="1" x14ac:dyDescent="0.3">
      <c r="A19" s="255"/>
      <c r="B19" s="256"/>
      <c r="C19" s="203"/>
      <c r="D19" s="214"/>
      <c r="E19" s="78" t="s">
        <v>31</v>
      </c>
      <c r="F19" s="79"/>
    </row>
    <row r="20" spans="1:6" x14ac:dyDescent="0.25">
      <c r="A20" s="235" t="s">
        <v>11</v>
      </c>
      <c r="B20" s="238" t="s">
        <v>21</v>
      </c>
      <c r="C20" s="198" t="s">
        <v>44</v>
      </c>
      <c r="D20" s="200" t="s">
        <v>74</v>
      </c>
      <c r="E20" s="74" t="s">
        <v>31</v>
      </c>
      <c r="F20" s="90"/>
    </row>
    <row r="21" spans="1:6" x14ac:dyDescent="0.25">
      <c r="A21" s="236"/>
      <c r="B21" s="239"/>
      <c r="C21" s="211"/>
      <c r="D21" s="201"/>
      <c r="E21" s="76" t="s">
        <v>31</v>
      </c>
      <c r="F21" s="71"/>
    </row>
    <row r="22" spans="1:6" x14ac:dyDescent="0.25">
      <c r="A22" s="236"/>
      <c r="B22" s="239"/>
      <c r="C22" s="211"/>
      <c r="D22" s="201"/>
      <c r="E22" s="76" t="s">
        <v>31</v>
      </c>
      <c r="F22" s="71"/>
    </row>
    <row r="23" spans="1:6" x14ac:dyDescent="0.25">
      <c r="A23" s="236"/>
      <c r="B23" s="239"/>
      <c r="C23" s="199"/>
      <c r="D23" s="201"/>
      <c r="E23" s="76" t="s">
        <v>31</v>
      </c>
      <c r="F23" s="71"/>
    </row>
    <row r="24" spans="1:6" x14ac:dyDescent="0.25">
      <c r="A24" s="236"/>
      <c r="B24" s="239"/>
      <c r="C24" s="245" t="s">
        <v>43</v>
      </c>
      <c r="D24" s="253" t="s">
        <v>75</v>
      </c>
      <c r="E24" s="76"/>
      <c r="F24" s="71" t="s">
        <v>31</v>
      </c>
    </row>
    <row r="25" spans="1:6" x14ac:dyDescent="0.25">
      <c r="A25" s="236"/>
      <c r="B25" s="239"/>
      <c r="C25" s="247"/>
      <c r="D25" s="253"/>
      <c r="E25" s="76"/>
      <c r="F25" s="71" t="s">
        <v>31</v>
      </c>
    </row>
    <row r="26" spans="1:6" ht="15.75" thickBot="1" x14ac:dyDescent="0.3">
      <c r="A26" s="257"/>
      <c r="B26" s="258"/>
      <c r="C26" s="252"/>
      <c r="D26" s="259"/>
      <c r="E26" s="78"/>
      <c r="F26" s="91" t="s">
        <v>31</v>
      </c>
    </row>
    <row r="27" spans="1:6" x14ac:dyDescent="0.25">
      <c r="A27" s="235" t="s">
        <v>12</v>
      </c>
      <c r="B27" s="238" t="s">
        <v>22</v>
      </c>
      <c r="C27" s="198" t="s">
        <v>42</v>
      </c>
      <c r="D27" s="200" t="s">
        <v>76</v>
      </c>
      <c r="E27" s="74" t="s">
        <v>31</v>
      </c>
      <c r="F27" s="90"/>
    </row>
    <row r="28" spans="1:6" x14ac:dyDescent="0.25">
      <c r="A28" s="250"/>
      <c r="B28" s="251"/>
      <c r="C28" s="211"/>
      <c r="D28" s="213"/>
      <c r="E28" s="76" t="s">
        <v>31</v>
      </c>
      <c r="F28" s="71"/>
    </row>
    <row r="29" spans="1:6" x14ac:dyDescent="0.25">
      <c r="A29" s="250"/>
      <c r="B29" s="251"/>
      <c r="C29" s="211"/>
      <c r="D29" s="213"/>
      <c r="E29" s="76" t="s">
        <v>31</v>
      </c>
      <c r="F29" s="71"/>
    </row>
    <row r="30" spans="1:6" x14ac:dyDescent="0.25">
      <c r="A30" s="236"/>
      <c r="B30" s="239"/>
      <c r="C30" s="211"/>
      <c r="D30" s="201"/>
      <c r="E30" s="76" t="s">
        <v>31</v>
      </c>
      <c r="F30" s="71"/>
    </row>
    <row r="31" spans="1:6" x14ac:dyDescent="0.25">
      <c r="A31" s="236"/>
      <c r="B31" s="239"/>
      <c r="C31" s="211"/>
      <c r="D31" s="201"/>
      <c r="E31" s="76" t="s">
        <v>31</v>
      </c>
      <c r="F31" s="71"/>
    </row>
    <row r="32" spans="1:6" x14ac:dyDescent="0.25">
      <c r="A32" s="236"/>
      <c r="B32" s="239"/>
      <c r="C32" s="199"/>
      <c r="D32" s="201"/>
      <c r="E32" s="76" t="s">
        <v>31</v>
      </c>
      <c r="F32" s="71"/>
    </row>
    <row r="33" spans="1:6" x14ac:dyDescent="0.25">
      <c r="A33" s="236"/>
      <c r="B33" s="239"/>
      <c r="C33" s="245" t="s">
        <v>41</v>
      </c>
      <c r="D33" s="253" t="s">
        <v>77</v>
      </c>
      <c r="E33" s="76"/>
      <c r="F33" s="71" t="s">
        <v>31</v>
      </c>
    </row>
    <row r="34" spans="1:6" x14ac:dyDescent="0.25">
      <c r="A34" s="236"/>
      <c r="B34" s="239"/>
      <c r="C34" s="247"/>
      <c r="D34" s="253"/>
      <c r="E34" s="76"/>
      <c r="F34" s="71" t="s">
        <v>31</v>
      </c>
    </row>
    <row r="35" spans="1:6" x14ac:dyDescent="0.25">
      <c r="A35" s="236"/>
      <c r="B35" s="239"/>
      <c r="C35" s="247"/>
      <c r="D35" s="253"/>
      <c r="E35" s="76"/>
      <c r="F35" s="71" t="s">
        <v>31</v>
      </c>
    </row>
    <row r="36" spans="1:6" ht="15.75" thickBot="1" x14ac:dyDescent="0.3">
      <c r="A36" s="237"/>
      <c r="B36" s="240"/>
      <c r="C36" s="252"/>
      <c r="D36" s="254"/>
      <c r="E36" s="78"/>
      <c r="F36" s="91" t="s">
        <v>31</v>
      </c>
    </row>
    <row r="37" spans="1:6" x14ac:dyDescent="0.25">
      <c r="A37" s="235" t="s">
        <v>13</v>
      </c>
      <c r="B37" s="238" t="s">
        <v>18</v>
      </c>
      <c r="C37" s="241" t="s">
        <v>40</v>
      </c>
      <c r="D37" s="243" t="s">
        <v>172</v>
      </c>
      <c r="E37" s="74" t="s">
        <v>31</v>
      </c>
      <c r="F37" s="90"/>
    </row>
    <row r="38" spans="1:6" x14ac:dyDescent="0.25">
      <c r="A38" s="236"/>
      <c r="B38" s="239"/>
      <c r="C38" s="242"/>
      <c r="D38" s="244"/>
      <c r="E38" s="76" t="s">
        <v>31</v>
      </c>
      <c r="F38" s="71"/>
    </row>
    <row r="39" spans="1:6" x14ac:dyDescent="0.25">
      <c r="A39" s="236"/>
      <c r="B39" s="239"/>
      <c r="C39" s="245" t="s">
        <v>39</v>
      </c>
      <c r="D39" s="246" t="s">
        <v>173</v>
      </c>
      <c r="E39" s="184"/>
      <c r="F39" s="186" t="s">
        <v>31</v>
      </c>
    </row>
    <row r="40" spans="1:6" x14ac:dyDescent="0.25">
      <c r="A40" s="236"/>
      <c r="B40" s="239"/>
      <c r="C40" s="242"/>
      <c r="D40" s="246"/>
      <c r="E40" s="184"/>
      <c r="F40" s="186" t="s">
        <v>31</v>
      </c>
    </row>
    <row r="41" spans="1:6" x14ac:dyDescent="0.25">
      <c r="A41" s="236"/>
      <c r="B41" s="239"/>
      <c r="C41" s="245" t="s">
        <v>38</v>
      </c>
      <c r="D41" s="244" t="s">
        <v>174</v>
      </c>
      <c r="E41" s="76"/>
      <c r="F41" s="71" t="s">
        <v>31</v>
      </c>
    </row>
    <row r="42" spans="1:6" x14ac:dyDescent="0.25">
      <c r="A42" s="236"/>
      <c r="B42" s="239"/>
      <c r="C42" s="247"/>
      <c r="D42" s="244"/>
      <c r="E42" s="76"/>
      <c r="F42" s="71" t="s">
        <v>31</v>
      </c>
    </row>
    <row r="43" spans="1:6" x14ac:dyDescent="0.25">
      <c r="A43" s="236"/>
      <c r="B43" s="239"/>
      <c r="C43" s="247"/>
      <c r="D43" s="244"/>
      <c r="E43" s="76"/>
      <c r="F43" s="71" t="s">
        <v>31</v>
      </c>
    </row>
    <row r="44" spans="1:6" x14ac:dyDescent="0.25">
      <c r="A44" s="236"/>
      <c r="B44" s="239"/>
      <c r="C44" s="242"/>
      <c r="D44" s="244"/>
      <c r="E44" s="76"/>
      <c r="F44" s="71" t="s">
        <v>31</v>
      </c>
    </row>
    <row r="45" spans="1:6" x14ac:dyDescent="0.25">
      <c r="A45" s="236"/>
      <c r="B45" s="239"/>
      <c r="C45" s="245" t="s">
        <v>37</v>
      </c>
      <c r="D45" s="248" t="s">
        <v>175</v>
      </c>
      <c r="E45" s="76"/>
      <c r="F45" s="71" t="s">
        <v>31</v>
      </c>
    </row>
    <row r="46" spans="1:6" x14ac:dyDescent="0.25">
      <c r="A46" s="236"/>
      <c r="B46" s="239"/>
      <c r="C46" s="247"/>
      <c r="D46" s="249"/>
      <c r="E46" s="76"/>
      <c r="F46" s="71" t="s">
        <v>31</v>
      </c>
    </row>
    <row r="47" spans="1:6" ht="15.75" thickBot="1" x14ac:dyDescent="0.3">
      <c r="A47" s="237"/>
      <c r="B47" s="240"/>
      <c r="C47" s="247"/>
      <c r="D47" s="249"/>
      <c r="E47" s="78"/>
      <c r="F47" s="91" t="s">
        <v>31</v>
      </c>
    </row>
    <row r="48" spans="1:6" x14ac:dyDescent="0.25">
      <c r="A48" s="228" t="s">
        <v>15</v>
      </c>
      <c r="B48" s="208" t="s">
        <v>17</v>
      </c>
      <c r="C48" s="223" t="s">
        <v>33</v>
      </c>
      <c r="D48" s="232" t="s">
        <v>78</v>
      </c>
      <c r="E48" s="70"/>
      <c r="F48" s="71" t="s">
        <v>31</v>
      </c>
    </row>
    <row r="49" spans="1:6" x14ac:dyDescent="0.25">
      <c r="A49" s="229"/>
      <c r="B49" s="209"/>
      <c r="C49" s="222"/>
      <c r="D49" s="233"/>
      <c r="E49" s="70"/>
      <c r="F49" s="71" t="s">
        <v>31</v>
      </c>
    </row>
    <row r="50" spans="1:6" x14ac:dyDescent="0.25">
      <c r="A50" s="229"/>
      <c r="B50" s="209"/>
      <c r="C50" s="222"/>
      <c r="D50" s="233"/>
      <c r="E50" s="70"/>
      <c r="F50" s="71" t="s">
        <v>31</v>
      </c>
    </row>
    <row r="51" spans="1:6" x14ac:dyDescent="0.25">
      <c r="A51" s="229"/>
      <c r="B51" s="209"/>
      <c r="C51" s="222"/>
      <c r="D51" s="233"/>
      <c r="E51" s="70"/>
      <c r="F51" s="71" t="s">
        <v>31</v>
      </c>
    </row>
    <row r="52" spans="1:6" x14ac:dyDescent="0.25">
      <c r="A52" s="229"/>
      <c r="B52" s="209"/>
      <c r="C52" s="222"/>
      <c r="D52" s="233"/>
      <c r="E52" s="70"/>
      <c r="F52" s="71" t="s">
        <v>31</v>
      </c>
    </row>
    <row r="53" spans="1:6" x14ac:dyDescent="0.25">
      <c r="A53" s="229"/>
      <c r="B53" s="209"/>
      <c r="C53" s="222"/>
      <c r="D53" s="233"/>
      <c r="E53" s="70"/>
      <c r="F53" s="71" t="s">
        <v>31</v>
      </c>
    </row>
    <row r="54" spans="1:6" x14ac:dyDescent="0.25">
      <c r="A54" s="229"/>
      <c r="B54" s="209"/>
      <c r="C54" s="222"/>
      <c r="D54" s="233"/>
      <c r="E54" s="70"/>
      <c r="F54" s="71" t="s">
        <v>31</v>
      </c>
    </row>
    <row r="55" spans="1:6" ht="15.75" thickBot="1" x14ac:dyDescent="0.3">
      <c r="A55" s="230"/>
      <c r="B55" s="210"/>
      <c r="C55" s="231"/>
      <c r="D55" s="234"/>
      <c r="E55" s="92"/>
      <c r="F55" s="91" t="s">
        <v>31</v>
      </c>
    </row>
  </sheetData>
  <autoFilter ref="E2:F2"/>
  <mergeCells count="39">
    <mergeCell ref="A8:A10"/>
    <mergeCell ref="B8:B10"/>
    <mergeCell ref="C8:C10"/>
    <mergeCell ref="D8:D10"/>
    <mergeCell ref="E1:F1"/>
    <mergeCell ref="A4:A7"/>
    <mergeCell ref="B4:B7"/>
    <mergeCell ref="C6:C7"/>
    <mergeCell ref="D6:D7"/>
    <mergeCell ref="A11:A19"/>
    <mergeCell ref="B11:B19"/>
    <mergeCell ref="C11:C19"/>
    <mergeCell ref="D11:D19"/>
    <mergeCell ref="A20:A26"/>
    <mergeCell ref="B20:B26"/>
    <mergeCell ref="C20:C23"/>
    <mergeCell ref="D20:D23"/>
    <mergeCell ref="C24:C26"/>
    <mergeCell ref="D24:D26"/>
    <mergeCell ref="A27:A36"/>
    <mergeCell ref="B27:B36"/>
    <mergeCell ref="C27:C32"/>
    <mergeCell ref="D27:D32"/>
    <mergeCell ref="C33:C36"/>
    <mergeCell ref="D33:D36"/>
    <mergeCell ref="A48:A55"/>
    <mergeCell ref="B48:B55"/>
    <mergeCell ref="C48:C55"/>
    <mergeCell ref="D48:D55"/>
    <mergeCell ref="A37:A47"/>
    <mergeCell ref="B37:B47"/>
    <mergeCell ref="C37:C38"/>
    <mergeCell ref="D37:D38"/>
    <mergeCell ref="C39:C40"/>
    <mergeCell ref="D39:D40"/>
    <mergeCell ref="C41:C44"/>
    <mergeCell ref="D41:D44"/>
    <mergeCell ref="C45:C47"/>
    <mergeCell ref="D45:D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topLeftCell="A13" zoomScale="90" zoomScaleNormal="90" workbookViewId="0">
      <selection activeCell="V34" sqref="V34"/>
    </sheetView>
  </sheetViews>
  <sheetFormatPr baseColWidth="10" defaultColWidth="11.5703125" defaultRowHeight="15" x14ac:dyDescent="0.25"/>
  <cols>
    <col min="1" max="1" width="40.140625" style="2" customWidth="1"/>
    <col min="2" max="2" width="83.140625" style="168" customWidth="1"/>
    <col min="3" max="3" width="12.85546875" style="1" customWidth="1"/>
    <col min="4" max="5" width="4.42578125" style="1" customWidth="1"/>
    <col min="6" max="7" width="4.42578125" style="3" customWidth="1"/>
    <col min="8" max="8" width="7.5703125" style="169" customWidth="1"/>
    <col min="9" max="9" width="8.28515625" style="170" customWidth="1"/>
    <col min="10" max="10" width="14.7109375" style="3" customWidth="1"/>
    <col min="11" max="11" width="11.5703125" style="3"/>
    <col min="12" max="13" width="2.5703125" style="3" customWidth="1"/>
    <col min="14" max="14" width="11.5703125" style="3"/>
    <col min="15" max="15" width="2.42578125" style="3" customWidth="1"/>
    <col min="16" max="16" width="4.42578125" style="3" customWidth="1"/>
    <col min="17" max="16384" width="11.5703125" style="3"/>
  </cols>
  <sheetData>
    <row r="1" spans="1:17" ht="114.75" customHeight="1" thickBot="1" x14ac:dyDescent="0.3">
      <c r="A1" s="102" t="s">
        <v>79</v>
      </c>
      <c r="B1" s="103"/>
      <c r="C1" s="264" t="s">
        <v>80</v>
      </c>
      <c r="D1" s="265"/>
      <c r="E1" s="265"/>
      <c r="F1" s="265"/>
      <c r="G1" s="266"/>
      <c r="H1" s="104"/>
      <c r="I1" s="105"/>
      <c r="J1" s="106"/>
      <c r="K1" s="4"/>
      <c r="L1" s="4"/>
      <c r="M1" s="107"/>
      <c r="N1" s="267" t="s">
        <v>81</v>
      </c>
      <c r="P1" s="4"/>
      <c r="Q1" s="107"/>
    </row>
    <row r="2" spans="1:17" s="114" customFormat="1" ht="30" x14ac:dyDescent="0.25">
      <c r="A2" s="108" t="s">
        <v>82</v>
      </c>
      <c r="B2" s="109" t="s">
        <v>30</v>
      </c>
      <c r="C2" s="110" t="s">
        <v>83</v>
      </c>
      <c r="D2" s="110">
        <v>0</v>
      </c>
      <c r="E2" s="110">
        <v>1</v>
      </c>
      <c r="F2" s="110">
        <v>2</v>
      </c>
      <c r="G2" s="111">
        <v>3</v>
      </c>
      <c r="H2" s="112"/>
      <c r="I2" s="113"/>
      <c r="K2" s="115" t="s">
        <v>84</v>
      </c>
      <c r="M2" s="116"/>
      <c r="N2" s="267"/>
      <c r="Q2" s="116"/>
    </row>
    <row r="3" spans="1:17" s="114" customFormat="1" x14ac:dyDescent="0.25">
      <c r="A3" s="268" t="s">
        <v>85</v>
      </c>
      <c r="B3" s="269"/>
      <c r="C3" s="269"/>
      <c r="D3" s="269"/>
      <c r="E3" s="269"/>
      <c r="F3" s="269"/>
      <c r="G3" s="270"/>
      <c r="H3" s="117"/>
      <c r="I3" s="118">
        <v>0.1</v>
      </c>
      <c r="K3" s="119">
        <f>SUM(K4:K7)</f>
        <v>0</v>
      </c>
      <c r="N3" s="143">
        <f>IF(SUM(M4:M7)=0,I3,0)</f>
        <v>0</v>
      </c>
    </row>
    <row r="4" spans="1:17" x14ac:dyDescent="0.25">
      <c r="A4" s="120" t="s">
        <v>86</v>
      </c>
      <c r="B4" s="121" t="s">
        <v>87</v>
      </c>
      <c r="C4" s="181"/>
      <c r="D4" s="122"/>
      <c r="E4" s="123"/>
      <c r="F4" s="123"/>
      <c r="G4" s="123"/>
      <c r="H4" s="124" t="str">
        <f>(IF(L4="","◄",""))</f>
        <v>◄</v>
      </c>
      <c r="I4" s="125">
        <v>0.25</v>
      </c>
      <c r="J4" s="4"/>
      <c r="K4" s="126">
        <f>IF(C4="",(IF(E4&lt;&gt;"",1/3,0)+IF(F4&lt;&gt;"",2/3,0)+IF(G4&lt;&gt;"",1,0))*N4*I$3*20,"")</f>
        <v>0</v>
      </c>
      <c r="L4" s="127" t="str">
        <f>IF(C4="",IF(COUNTBLANK(D4:G4)=3,1,""),1)</f>
        <v/>
      </c>
      <c r="M4" s="128">
        <f>IF(C4="",I4,0)</f>
        <v>0.25</v>
      </c>
      <c r="N4" s="129">
        <f>IF(M4=0,0,I4/SUM(M$4:M$7))</f>
        <v>0.25</v>
      </c>
      <c r="P4" s="107">
        <f>IF(C4="",IF(D4&lt;&gt;"",0.02,(K4/(N4*I$3*20))),"")</f>
        <v>0</v>
      </c>
    </row>
    <row r="5" spans="1:17" x14ac:dyDescent="0.25">
      <c r="A5" s="101" t="s">
        <v>88</v>
      </c>
      <c r="B5" s="121" t="s">
        <v>89</v>
      </c>
      <c r="C5" s="181"/>
      <c r="D5" s="130"/>
      <c r="E5" s="131"/>
      <c r="F5" s="131"/>
      <c r="G5" s="131"/>
      <c r="H5" s="124" t="str">
        <f t="shared" ref="H5:H7" si="0">(IF(L5="","◄",""))</f>
        <v>◄</v>
      </c>
      <c r="I5" s="125">
        <v>0.25</v>
      </c>
      <c r="J5" s="4"/>
      <c r="K5" s="126">
        <f t="shared" ref="K5:K7" si="1">IF(C5="",(IF(E5&lt;&gt;"",1/3,0)+IF(F5&lt;&gt;"",2/3,0)+IF(G5&lt;&gt;"",1,0))*N5*I$3*20,"")</f>
        <v>0</v>
      </c>
      <c r="L5" s="127" t="str">
        <f t="shared" ref="L5:L36" si="2">IF(C5="",IF(COUNTBLANK(D5:G5)=3,1,""),1)</f>
        <v/>
      </c>
      <c r="M5" s="128">
        <f t="shared" ref="M5:M26" si="3">IF(C5="",I5,0)</f>
        <v>0.25</v>
      </c>
      <c r="N5" s="129">
        <f t="shared" ref="N5:N7" si="4">IF(M5=0,0,I5/SUM(M$4:M$7))</f>
        <v>0.25</v>
      </c>
      <c r="P5" s="107">
        <f t="shared" ref="P5:P7" si="5">IF(C5="",IF(D5&lt;&gt;"",0.02,(K5/(N5*I$3*20))),"")</f>
        <v>0</v>
      </c>
    </row>
    <row r="6" spans="1:17" x14ac:dyDescent="0.25">
      <c r="A6" s="254" t="s">
        <v>90</v>
      </c>
      <c r="B6" s="132" t="s">
        <v>166</v>
      </c>
      <c r="C6" s="181"/>
      <c r="D6" s="133"/>
      <c r="E6" s="131"/>
      <c r="F6" s="131"/>
      <c r="G6" s="131"/>
      <c r="H6" s="124" t="str">
        <f t="shared" si="0"/>
        <v>◄</v>
      </c>
      <c r="I6" s="125">
        <v>0.25</v>
      </c>
      <c r="J6" s="4"/>
      <c r="K6" s="126">
        <f t="shared" si="1"/>
        <v>0</v>
      </c>
      <c r="L6" s="127" t="str">
        <f t="shared" si="2"/>
        <v/>
      </c>
      <c r="M6" s="128">
        <f t="shared" si="3"/>
        <v>0.25</v>
      </c>
      <c r="N6" s="129">
        <f t="shared" si="4"/>
        <v>0.25</v>
      </c>
      <c r="P6" s="107">
        <f t="shared" si="5"/>
        <v>0</v>
      </c>
    </row>
    <row r="7" spans="1:17" x14ac:dyDescent="0.25">
      <c r="A7" s="271"/>
      <c r="B7" s="134" t="s">
        <v>167</v>
      </c>
      <c r="C7" s="182"/>
      <c r="D7" s="133"/>
      <c r="E7" s="131"/>
      <c r="F7" s="131"/>
      <c r="G7" s="131"/>
      <c r="H7" s="124" t="str">
        <f t="shared" si="0"/>
        <v>◄</v>
      </c>
      <c r="I7" s="125">
        <v>0.25</v>
      </c>
      <c r="J7" s="4"/>
      <c r="K7" s="126">
        <f t="shared" si="1"/>
        <v>0</v>
      </c>
      <c r="L7" s="127" t="str">
        <f t="shared" si="2"/>
        <v/>
      </c>
      <c r="M7" s="128">
        <f t="shared" si="3"/>
        <v>0.25</v>
      </c>
      <c r="N7" s="129">
        <f t="shared" si="4"/>
        <v>0.25</v>
      </c>
      <c r="P7" s="107">
        <f t="shared" si="5"/>
        <v>0</v>
      </c>
    </row>
    <row r="8" spans="1:17" x14ac:dyDescent="0.25">
      <c r="A8" s="268" t="s">
        <v>91</v>
      </c>
      <c r="B8" s="269"/>
      <c r="C8" s="269"/>
      <c r="D8" s="269"/>
      <c r="E8" s="269"/>
      <c r="F8" s="269"/>
      <c r="G8" s="270"/>
      <c r="H8" s="117"/>
      <c r="I8" s="135">
        <v>0.15</v>
      </c>
      <c r="K8" s="136">
        <f>SUM(K9:K11)</f>
        <v>0</v>
      </c>
      <c r="N8" s="143">
        <f>IF(SUM(M9:M11)=0,I8,0)</f>
        <v>0</v>
      </c>
    </row>
    <row r="9" spans="1:17" x14ac:dyDescent="0.25">
      <c r="A9" s="253" t="s">
        <v>91</v>
      </c>
      <c r="B9" s="132" t="s">
        <v>92</v>
      </c>
      <c r="C9" s="181"/>
      <c r="D9" s="130"/>
      <c r="E9" s="131"/>
      <c r="F9" s="131"/>
      <c r="G9" s="131"/>
      <c r="H9" s="124" t="str">
        <f t="shared" ref="H9:H11" si="6">(IF(L9="","◄",""))</f>
        <v>◄</v>
      </c>
      <c r="I9" s="137">
        <v>0.4</v>
      </c>
      <c r="K9" s="126">
        <f>IF(C9="",(IF(E9&lt;&gt;"",1/3,0)+IF(F9&lt;&gt;"",2/3,0)+IF(G9&lt;&gt;"",1,0))*N9*I$8*20,"")</f>
        <v>0</v>
      </c>
      <c r="L9" s="127" t="str">
        <f t="shared" si="2"/>
        <v/>
      </c>
      <c r="M9" s="128">
        <f t="shared" si="3"/>
        <v>0.4</v>
      </c>
      <c r="N9" s="129">
        <f>IF(M9=0,0,I9/SUM(M$9:M$11))</f>
        <v>0.4</v>
      </c>
      <c r="P9" s="107">
        <f>IF(C9="",IF(D9&lt;&gt;"",0.02,(K9/(N9*I$8*20))),"")</f>
        <v>0</v>
      </c>
    </row>
    <row r="10" spans="1:17" x14ac:dyDescent="0.25">
      <c r="A10" s="253"/>
      <c r="B10" s="132" t="s">
        <v>93</v>
      </c>
      <c r="C10" s="181"/>
      <c r="D10" s="130"/>
      <c r="E10" s="131"/>
      <c r="F10" s="131"/>
      <c r="G10" s="131"/>
      <c r="H10" s="124" t="str">
        <f t="shared" si="6"/>
        <v>◄</v>
      </c>
      <c r="I10" s="137">
        <v>0.4</v>
      </c>
      <c r="K10" s="126">
        <f t="shared" ref="K10:K11" si="7">IF(C10="",(IF(E10&lt;&gt;"",1/3,0)+IF(F10&lt;&gt;"",2/3,0)+IF(G10&lt;&gt;"",1,0))*N10*I$8*20,"")</f>
        <v>0</v>
      </c>
      <c r="L10" s="127" t="str">
        <f t="shared" si="2"/>
        <v/>
      </c>
      <c r="M10" s="128">
        <f t="shared" si="3"/>
        <v>0.4</v>
      </c>
      <c r="N10" s="129">
        <f t="shared" ref="N10:N11" si="8">IF(M10=0,0,I10/SUM(M$9:M$11))</f>
        <v>0.4</v>
      </c>
      <c r="P10" s="107">
        <f t="shared" ref="P10:P11" si="9">IF(C10="",IF(D10&lt;&gt;"",0.02,(K10/(N10*I$8*20))),"")</f>
        <v>0</v>
      </c>
    </row>
    <row r="11" spans="1:17" x14ac:dyDescent="0.25">
      <c r="A11" s="254"/>
      <c r="B11" s="134" t="s">
        <v>94</v>
      </c>
      <c r="C11" s="181"/>
      <c r="D11" s="138"/>
      <c r="E11" s="139"/>
      <c r="F11" s="139"/>
      <c r="G11" s="139"/>
      <c r="H11" s="124" t="str">
        <f t="shared" si="6"/>
        <v>◄</v>
      </c>
      <c r="I11" s="137">
        <v>0.2</v>
      </c>
      <c r="K11" s="126">
        <f t="shared" si="7"/>
        <v>0</v>
      </c>
      <c r="L11" s="127" t="str">
        <f t="shared" si="2"/>
        <v/>
      </c>
      <c r="M11" s="128">
        <f t="shared" si="3"/>
        <v>0.2</v>
      </c>
      <c r="N11" s="129">
        <f t="shared" si="8"/>
        <v>0.2</v>
      </c>
      <c r="P11" s="107">
        <f t="shared" si="9"/>
        <v>0</v>
      </c>
    </row>
    <row r="12" spans="1:17" x14ac:dyDescent="0.25">
      <c r="A12" s="268" t="s">
        <v>95</v>
      </c>
      <c r="B12" s="269"/>
      <c r="C12" s="269"/>
      <c r="D12" s="269"/>
      <c r="E12" s="269"/>
      <c r="F12" s="269"/>
      <c r="G12" s="270"/>
      <c r="H12" s="117"/>
      <c r="I12" s="135">
        <v>0.2</v>
      </c>
      <c r="K12" s="136">
        <f>SUM(K13:K21)</f>
        <v>0</v>
      </c>
      <c r="N12" s="143">
        <f>IF(SUM(M13:M21)=0,I12,0)</f>
        <v>0</v>
      </c>
    </row>
    <row r="13" spans="1:17" x14ac:dyDescent="0.25">
      <c r="A13" s="271" t="s">
        <v>95</v>
      </c>
      <c r="B13" s="140" t="s">
        <v>168</v>
      </c>
      <c r="C13" s="181"/>
      <c r="D13" s="123"/>
      <c r="E13" s="123"/>
      <c r="F13" s="123"/>
      <c r="G13" s="123"/>
      <c r="H13" s="124" t="str">
        <f>(IF(L13="","◄",""))</f>
        <v>◄</v>
      </c>
      <c r="I13" s="137">
        <v>0.05</v>
      </c>
      <c r="K13" s="126">
        <f>IF(C13="",(IF(E13&lt;&gt;"",1/3,0)+IF(F13&lt;&gt;"",2/3,0)+IF(G13&lt;&gt;"",1,0))*N13*I$12*20,"")</f>
        <v>0</v>
      </c>
      <c r="L13" s="127" t="str">
        <f t="shared" si="2"/>
        <v/>
      </c>
      <c r="M13" s="128">
        <f t="shared" si="3"/>
        <v>0.05</v>
      </c>
      <c r="N13" s="129">
        <f>IF(M13=0,0,I13/SUM(M$13:M$21))</f>
        <v>0.05</v>
      </c>
      <c r="P13" s="107">
        <f>IF(C13="",IF(D13&lt;&gt;"",0.02,(K13/(N13*I$12*20))),"")</f>
        <v>0</v>
      </c>
    </row>
    <row r="14" spans="1:17" x14ac:dyDescent="0.25">
      <c r="A14" s="253"/>
      <c r="B14" s="141" t="s">
        <v>96</v>
      </c>
      <c r="C14" s="181"/>
      <c r="D14" s="131"/>
      <c r="E14" s="131"/>
      <c r="F14" s="131"/>
      <c r="G14" s="131"/>
      <c r="H14" s="124" t="str">
        <f t="shared" ref="H14:H26" si="10">(IF(L14="","◄",""))</f>
        <v>◄</v>
      </c>
      <c r="I14" s="137">
        <v>0.05</v>
      </c>
      <c r="K14" s="126">
        <f t="shared" ref="K14:K21" si="11">IF(C14="",(IF(E14&lt;&gt;"",1/3,0)+IF(F14&lt;&gt;"",2/3,0)+IF(G14&lt;&gt;"",1,0))*N14*I$12*20,"")</f>
        <v>0</v>
      </c>
      <c r="L14" s="127" t="str">
        <f t="shared" si="2"/>
        <v/>
      </c>
      <c r="M14" s="128">
        <f t="shared" si="3"/>
        <v>0.05</v>
      </c>
      <c r="N14" s="129">
        <f t="shared" ref="N14:N21" si="12">IF(M14=0,0,I14/SUM(M$13:M$21))</f>
        <v>0.05</v>
      </c>
      <c r="P14" s="107">
        <f t="shared" ref="P14:P21" si="13">IF(C14="",IF(D14&lt;&gt;"",0.02,(K14/(N14*I$12*20))),"")</f>
        <v>0</v>
      </c>
    </row>
    <row r="15" spans="1:17" x14ac:dyDescent="0.25">
      <c r="A15" s="253"/>
      <c r="B15" s="141" t="s">
        <v>97</v>
      </c>
      <c r="C15" s="181"/>
      <c r="D15" s="131"/>
      <c r="E15" s="131"/>
      <c r="F15" s="131"/>
      <c r="G15" s="131"/>
      <c r="H15" s="124" t="str">
        <f t="shared" si="10"/>
        <v>◄</v>
      </c>
      <c r="I15" s="137">
        <v>0.05</v>
      </c>
      <c r="K15" s="126">
        <f t="shared" si="11"/>
        <v>0</v>
      </c>
      <c r="L15" s="127" t="str">
        <f t="shared" si="2"/>
        <v/>
      </c>
      <c r="M15" s="128">
        <f t="shared" si="3"/>
        <v>0.05</v>
      </c>
      <c r="N15" s="129">
        <f t="shared" si="12"/>
        <v>0.05</v>
      </c>
      <c r="P15" s="107">
        <f t="shared" si="13"/>
        <v>0</v>
      </c>
    </row>
    <row r="16" spans="1:17" x14ac:dyDescent="0.25">
      <c r="A16" s="253"/>
      <c r="B16" s="141" t="s">
        <v>98</v>
      </c>
      <c r="C16" s="181"/>
      <c r="D16" s="131"/>
      <c r="E16" s="131"/>
      <c r="F16" s="131"/>
      <c r="G16" s="131"/>
      <c r="H16" s="124" t="str">
        <f t="shared" si="10"/>
        <v>◄</v>
      </c>
      <c r="I16" s="137">
        <v>0.15</v>
      </c>
      <c r="K16" s="126">
        <f t="shared" si="11"/>
        <v>0</v>
      </c>
      <c r="L16" s="127" t="str">
        <f t="shared" si="2"/>
        <v/>
      </c>
      <c r="M16" s="128">
        <f t="shared" si="3"/>
        <v>0.15</v>
      </c>
      <c r="N16" s="129">
        <f t="shared" si="12"/>
        <v>0.15</v>
      </c>
      <c r="P16" s="107">
        <f t="shared" si="13"/>
        <v>0</v>
      </c>
    </row>
    <row r="17" spans="1:16" x14ac:dyDescent="0.25">
      <c r="A17" s="253"/>
      <c r="B17" s="141" t="s">
        <v>99</v>
      </c>
      <c r="C17" s="181"/>
      <c r="D17" s="131"/>
      <c r="E17" s="131"/>
      <c r="F17" s="131"/>
      <c r="G17" s="131"/>
      <c r="H17" s="124" t="str">
        <f t="shared" si="10"/>
        <v>◄</v>
      </c>
      <c r="I17" s="137">
        <v>0.15</v>
      </c>
      <c r="K17" s="126">
        <f t="shared" si="11"/>
        <v>0</v>
      </c>
      <c r="L17" s="127" t="str">
        <f t="shared" si="2"/>
        <v/>
      </c>
      <c r="M17" s="128">
        <f t="shared" si="3"/>
        <v>0.15</v>
      </c>
      <c r="N17" s="129">
        <f t="shared" si="12"/>
        <v>0.15</v>
      </c>
      <c r="P17" s="107">
        <f t="shared" si="13"/>
        <v>0</v>
      </c>
    </row>
    <row r="18" spans="1:16" x14ac:dyDescent="0.25">
      <c r="A18" s="253"/>
      <c r="B18" s="141" t="s">
        <v>100</v>
      </c>
      <c r="C18" s="181"/>
      <c r="D18" s="131"/>
      <c r="E18" s="131"/>
      <c r="F18" s="131"/>
      <c r="G18" s="131"/>
      <c r="H18" s="124" t="str">
        <f t="shared" si="10"/>
        <v>◄</v>
      </c>
      <c r="I18" s="137">
        <v>0.25</v>
      </c>
      <c r="K18" s="126">
        <f t="shared" si="11"/>
        <v>0</v>
      </c>
      <c r="L18" s="127" t="str">
        <f t="shared" si="2"/>
        <v/>
      </c>
      <c r="M18" s="128">
        <f t="shared" si="3"/>
        <v>0.25</v>
      </c>
      <c r="N18" s="129">
        <f t="shared" si="12"/>
        <v>0.25</v>
      </c>
      <c r="P18" s="107">
        <f t="shared" si="13"/>
        <v>0</v>
      </c>
    </row>
    <row r="19" spans="1:16" x14ac:dyDescent="0.25">
      <c r="A19" s="253"/>
      <c r="B19" s="141" t="s">
        <v>101</v>
      </c>
      <c r="C19" s="181"/>
      <c r="D19" s="131"/>
      <c r="E19" s="131"/>
      <c r="F19" s="131"/>
      <c r="G19" s="131"/>
      <c r="H19" s="124" t="str">
        <f t="shared" si="10"/>
        <v>◄</v>
      </c>
      <c r="I19" s="137">
        <v>0.15</v>
      </c>
      <c r="K19" s="126">
        <f t="shared" si="11"/>
        <v>0</v>
      </c>
      <c r="L19" s="127" t="str">
        <f t="shared" si="2"/>
        <v/>
      </c>
      <c r="M19" s="128">
        <f t="shared" si="3"/>
        <v>0.15</v>
      </c>
      <c r="N19" s="129">
        <f t="shared" si="12"/>
        <v>0.15</v>
      </c>
      <c r="P19" s="107">
        <f t="shared" si="13"/>
        <v>0</v>
      </c>
    </row>
    <row r="20" spans="1:16" x14ac:dyDescent="0.25">
      <c r="A20" s="253"/>
      <c r="B20" s="141" t="s">
        <v>102</v>
      </c>
      <c r="C20" s="181"/>
      <c r="D20" s="131"/>
      <c r="E20" s="131"/>
      <c r="F20" s="131"/>
      <c r="G20" s="131"/>
      <c r="H20" s="124" t="str">
        <f t="shared" si="10"/>
        <v>◄</v>
      </c>
      <c r="I20" s="137">
        <v>0.1</v>
      </c>
      <c r="K20" s="126">
        <f t="shared" si="11"/>
        <v>0</v>
      </c>
      <c r="L20" s="127" t="str">
        <f t="shared" si="2"/>
        <v/>
      </c>
      <c r="M20" s="128">
        <f t="shared" si="3"/>
        <v>0.1</v>
      </c>
      <c r="N20" s="129">
        <f t="shared" si="12"/>
        <v>0.1</v>
      </c>
      <c r="P20" s="107">
        <f t="shared" si="13"/>
        <v>0</v>
      </c>
    </row>
    <row r="21" spans="1:16" x14ac:dyDescent="0.25">
      <c r="A21" s="254"/>
      <c r="B21" s="142" t="s">
        <v>103</v>
      </c>
      <c r="C21" s="181"/>
      <c r="D21" s="139"/>
      <c r="E21" s="139"/>
      <c r="F21" s="139"/>
      <c r="G21" s="139"/>
      <c r="H21" s="124" t="str">
        <f t="shared" si="10"/>
        <v>◄</v>
      </c>
      <c r="I21" s="137">
        <v>0.05</v>
      </c>
      <c r="K21" s="126">
        <f t="shared" si="11"/>
        <v>0</v>
      </c>
      <c r="L21" s="127" t="str">
        <f t="shared" si="2"/>
        <v/>
      </c>
      <c r="M21" s="128">
        <f t="shared" si="3"/>
        <v>0.05</v>
      </c>
      <c r="N21" s="129">
        <f t="shared" si="12"/>
        <v>0.05</v>
      </c>
      <c r="P21" s="107">
        <f t="shared" si="13"/>
        <v>0</v>
      </c>
    </row>
    <row r="22" spans="1:16" x14ac:dyDescent="0.25">
      <c r="A22" s="268" t="s">
        <v>104</v>
      </c>
      <c r="B22" s="269"/>
      <c r="C22" s="269"/>
      <c r="D22" s="269"/>
      <c r="E22" s="269"/>
      <c r="F22" s="269"/>
      <c r="G22" s="270"/>
      <c r="H22" s="124"/>
      <c r="I22" s="135">
        <v>0.2</v>
      </c>
      <c r="K22" s="136">
        <f>SUM(K23:K26)</f>
        <v>0</v>
      </c>
      <c r="N22" s="143">
        <f>IF(SUM(M23:M26)=0,I22,0)</f>
        <v>0</v>
      </c>
    </row>
    <row r="23" spans="1:16" x14ac:dyDescent="0.25">
      <c r="A23" s="254" t="s">
        <v>105</v>
      </c>
      <c r="B23" s="141" t="s">
        <v>106</v>
      </c>
      <c r="C23" s="131"/>
      <c r="D23" s="131"/>
      <c r="E23" s="131"/>
      <c r="F23" s="131"/>
      <c r="G23" s="131"/>
      <c r="H23" s="124" t="str">
        <f t="shared" si="10"/>
        <v>◄</v>
      </c>
      <c r="I23" s="137">
        <v>0.25</v>
      </c>
      <c r="K23" s="126">
        <f>IF(C23="",(IF(E23&lt;&gt;"",1/3,0)+IF(F23&lt;&gt;"",2/3,0)+IF(G23&lt;&gt;"",1,0))*N23*I$22*20,"")</f>
        <v>0</v>
      </c>
      <c r="L23" s="127" t="str">
        <f t="shared" si="2"/>
        <v/>
      </c>
      <c r="M23" s="128">
        <f t="shared" si="3"/>
        <v>0.25</v>
      </c>
      <c r="N23" s="177">
        <f>IF(M23=0,0,I23/SUM(M$23:M$26))</f>
        <v>0.25</v>
      </c>
      <c r="P23" s="107">
        <f>IF(C23="",IF(D23&lt;&gt;"",0.02,(K23/(N23*I$22*20))),"")</f>
        <v>0</v>
      </c>
    </row>
    <row r="24" spans="1:16" x14ac:dyDescent="0.25">
      <c r="A24" s="275"/>
      <c r="B24" s="141" t="s">
        <v>107</v>
      </c>
      <c r="C24" s="131"/>
      <c r="D24" s="131"/>
      <c r="E24" s="131"/>
      <c r="F24" s="131"/>
      <c r="G24" s="131"/>
      <c r="H24" s="124" t="str">
        <f t="shared" si="10"/>
        <v>◄</v>
      </c>
      <c r="I24" s="137">
        <v>0.25</v>
      </c>
      <c r="K24" s="126">
        <f t="shared" ref="K24:K26" si="14">IF(C24="",(IF(E24&lt;&gt;"",1/3,0)+IF(F24&lt;&gt;"",2/3,0)+IF(G24&lt;&gt;"",1,0))*N24*I$22*20,"")</f>
        <v>0</v>
      </c>
      <c r="L24" s="127" t="str">
        <f t="shared" si="2"/>
        <v/>
      </c>
      <c r="M24" s="128">
        <f t="shared" si="3"/>
        <v>0.25</v>
      </c>
      <c r="N24" s="129">
        <f t="shared" ref="N24:N26" si="15">IF(M24=0,0,I24/SUM(M$23:M$26))</f>
        <v>0.25</v>
      </c>
      <c r="P24" s="107">
        <f t="shared" ref="P24:P26" si="16">IF(C24="",IF(D24&lt;&gt;"",0.02,(K24/(N24*I$22*20))),"")</f>
        <v>0</v>
      </c>
    </row>
    <row r="25" spans="1:16" ht="24.75" customHeight="1" x14ac:dyDescent="0.25">
      <c r="A25" s="275"/>
      <c r="B25" s="141" t="s">
        <v>108</v>
      </c>
      <c r="C25" s="131"/>
      <c r="D25" s="131"/>
      <c r="E25" s="131"/>
      <c r="F25" s="131"/>
      <c r="G25" s="131"/>
      <c r="H25" s="124" t="str">
        <f t="shared" si="10"/>
        <v>◄</v>
      </c>
      <c r="I25" s="137">
        <v>0.25</v>
      </c>
      <c r="K25" s="126">
        <f t="shared" si="14"/>
        <v>0</v>
      </c>
      <c r="L25" s="127" t="str">
        <f t="shared" si="2"/>
        <v/>
      </c>
      <c r="M25" s="128">
        <f t="shared" si="3"/>
        <v>0.25</v>
      </c>
      <c r="N25" s="129">
        <f t="shared" si="15"/>
        <v>0.25</v>
      </c>
      <c r="P25" s="107">
        <f t="shared" si="16"/>
        <v>0</v>
      </c>
    </row>
    <row r="26" spans="1:16" x14ac:dyDescent="0.25">
      <c r="A26" s="275"/>
      <c r="B26" s="142" t="s">
        <v>109</v>
      </c>
      <c r="C26" s="139"/>
      <c r="D26" s="139"/>
      <c r="E26" s="139"/>
      <c r="F26" s="139"/>
      <c r="G26" s="139"/>
      <c r="H26" s="124" t="str">
        <f t="shared" si="10"/>
        <v>◄</v>
      </c>
      <c r="I26" s="137">
        <v>0.25</v>
      </c>
      <c r="K26" s="126">
        <f t="shared" si="14"/>
        <v>0</v>
      </c>
      <c r="L26" s="127" t="str">
        <f t="shared" si="2"/>
        <v/>
      </c>
      <c r="M26" s="128">
        <f t="shared" si="3"/>
        <v>0.25</v>
      </c>
      <c r="N26" s="129">
        <f t="shared" si="15"/>
        <v>0.25</v>
      </c>
      <c r="P26" s="107">
        <f t="shared" si="16"/>
        <v>0</v>
      </c>
    </row>
    <row r="27" spans="1:16" x14ac:dyDescent="0.25">
      <c r="A27" s="276" t="s">
        <v>110</v>
      </c>
      <c r="B27" s="277"/>
      <c r="C27" s="277"/>
      <c r="D27" s="277"/>
      <c r="E27" s="277"/>
      <c r="F27" s="277"/>
      <c r="G27" s="278"/>
      <c r="H27" s="117"/>
      <c r="I27" s="135">
        <v>0.15</v>
      </c>
      <c r="K27" s="119">
        <f>SUM(K28:K33)</f>
        <v>0</v>
      </c>
      <c r="N27" s="143">
        <f>IF(SUM(M28:M33)=0,I27,0)</f>
        <v>0</v>
      </c>
    </row>
    <row r="28" spans="1:16" ht="16.899999999999999" customHeight="1" x14ac:dyDescent="0.25">
      <c r="A28" s="279" t="s">
        <v>111</v>
      </c>
      <c r="B28" s="140" t="s">
        <v>101</v>
      </c>
      <c r="C28" s="122"/>
      <c r="D28" s="122"/>
      <c r="E28" s="122"/>
      <c r="F28" s="122"/>
      <c r="G28" s="122"/>
      <c r="H28" s="124" t="str">
        <f>(IF(L28="","◄",""))</f>
        <v>◄</v>
      </c>
      <c r="I28" s="187">
        <v>0.15</v>
      </c>
      <c r="J28" s="1"/>
      <c r="K28" s="126">
        <f>IF(C28="",(IF(E28&lt;&gt;"",1/3,0)+IF(F28&lt;&gt;"",2/3,0)+IF(G28&lt;&gt;"",1,0))*N28*I$27*20,"")</f>
        <v>0</v>
      </c>
      <c r="L28" s="127" t="str">
        <f t="shared" si="2"/>
        <v/>
      </c>
      <c r="M28" s="127">
        <f>IF(C28="",I28,0)</f>
        <v>0.15</v>
      </c>
      <c r="N28" s="129">
        <f>IF(M28=0,0,I28/SUM(M$28:M$33))</f>
        <v>0.15</v>
      </c>
      <c r="P28" s="107">
        <f>IF(C28="",IF(D28&lt;&gt;"",0.02,(K28/(N28*I$27*20))),"")</f>
        <v>0</v>
      </c>
    </row>
    <row r="29" spans="1:16" ht="16.899999999999999" customHeight="1" x14ac:dyDescent="0.25">
      <c r="A29" s="279"/>
      <c r="B29" s="140" t="s">
        <v>169</v>
      </c>
      <c r="C29" s="122"/>
      <c r="D29" s="122"/>
      <c r="E29" s="122"/>
      <c r="F29" s="122"/>
      <c r="G29" s="122"/>
      <c r="H29" s="124" t="str">
        <f>(IF(L29="","◄",""))</f>
        <v>◄</v>
      </c>
      <c r="I29" s="145">
        <v>0.3</v>
      </c>
      <c r="J29" s="1"/>
      <c r="K29" s="126">
        <f t="shared" ref="K29:K33" si="17">IF(C29="",(IF(E29&lt;&gt;"",1/3,0)+IF(F29&lt;&gt;"",2/3,0)+IF(G29&lt;&gt;"",1,0))*N29*I$27*20,"")</f>
        <v>0</v>
      </c>
      <c r="L29" s="127" t="str">
        <f t="shared" si="2"/>
        <v/>
      </c>
      <c r="M29" s="127">
        <f t="shared" ref="M29:M33" si="18">IF(C29="",I29,0)</f>
        <v>0.3</v>
      </c>
      <c r="N29" s="129">
        <f t="shared" ref="N29:N33" si="19">IF(M29=0,0,I29/SUM(M$28:M$33))</f>
        <v>0.3</v>
      </c>
      <c r="P29" s="107">
        <f t="shared" ref="P29:P33" si="20">IF(C29="",IF(D29&lt;&gt;"",0.02,(K29/(N29*I$27*20))),"")</f>
        <v>0</v>
      </c>
    </row>
    <row r="30" spans="1:16" x14ac:dyDescent="0.25">
      <c r="A30" s="279"/>
      <c r="B30" s="146" t="s">
        <v>112</v>
      </c>
      <c r="C30" s="130"/>
      <c r="D30" s="130"/>
      <c r="E30" s="130"/>
      <c r="F30" s="130"/>
      <c r="G30" s="130"/>
      <c r="H30" s="124" t="str">
        <f t="shared" ref="H30:H33" si="21">(IF(L30="","◄",""))</f>
        <v>◄</v>
      </c>
      <c r="I30" s="145">
        <v>0.15</v>
      </c>
      <c r="J30" s="1"/>
      <c r="K30" s="126">
        <f t="shared" si="17"/>
        <v>0</v>
      </c>
      <c r="L30" s="127" t="str">
        <f t="shared" si="2"/>
        <v/>
      </c>
      <c r="M30" s="127">
        <f t="shared" si="18"/>
        <v>0.15</v>
      </c>
      <c r="N30" s="129">
        <f t="shared" si="19"/>
        <v>0.15</v>
      </c>
      <c r="P30" s="107">
        <f t="shared" si="20"/>
        <v>0</v>
      </c>
    </row>
    <row r="31" spans="1:16" x14ac:dyDescent="0.25">
      <c r="A31" s="279"/>
      <c r="B31" s="141" t="s">
        <v>113</v>
      </c>
      <c r="C31" s="130"/>
      <c r="D31" s="130"/>
      <c r="E31" s="130"/>
      <c r="F31" s="130"/>
      <c r="G31" s="130"/>
      <c r="H31" s="124" t="str">
        <f t="shared" si="21"/>
        <v>◄</v>
      </c>
      <c r="I31" s="145">
        <v>0.15</v>
      </c>
      <c r="J31" s="1"/>
      <c r="K31" s="126">
        <f t="shared" si="17"/>
        <v>0</v>
      </c>
      <c r="L31" s="127" t="str">
        <f t="shared" si="2"/>
        <v/>
      </c>
      <c r="M31" s="127">
        <f t="shared" si="18"/>
        <v>0.15</v>
      </c>
      <c r="N31" s="129">
        <f t="shared" si="19"/>
        <v>0.15</v>
      </c>
      <c r="P31" s="107">
        <f t="shared" si="20"/>
        <v>0</v>
      </c>
    </row>
    <row r="32" spans="1:16" x14ac:dyDescent="0.25">
      <c r="A32" s="279"/>
      <c r="B32" s="141" t="s">
        <v>114</v>
      </c>
      <c r="C32" s="130"/>
      <c r="D32" s="130"/>
      <c r="E32" s="130"/>
      <c r="F32" s="130"/>
      <c r="G32" s="130"/>
      <c r="H32" s="124" t="str">
        <f t="shared" si="21"/>
        <v>◄</v>
      </c>
      <c r="I32" s="145">
        <v>0.1</v>
      </c>
      <c r="J32" s="1"/>
      <c r="K32" s="126">
        <f t="shared" si="17"/>
        <v>0</v>
      </c>
      <c r="L32" s="127" t="str">
        <f t="shared" si="2"/>
        <v/>
      </c>
      <c r="M32" s="127">
        <f t="shared" si="18"/>
        <v>0.1</v>
      </c>
      <c r="N32" s="129">
        <f t="shared" si="19"/>
        <v>0.1</v>
      </c>
      <c r="P32" s="107">
        <f t="shared" si="20"/>
        <v>0</v>
      </c>
    </row>
    <row r="33" spans="1:17" x14ac:dyDescent="0.25">
      <c r="A33" s="280"/>
      <c r="B33" s="141" t="s">
        <v>115</v>
      </c>
      <c r="C33" s="130"/>
      <c r="D33" s="130"/>
      <c r="E33" s="130"/>
      <c r="F33" s="130"/>
      <c r="G33" s="130"/>
      <c r="H33" s="124" t="str">
        <f t="shared" si="21"/>
        <v>◄</v>
      </c>
      <c r="I33" s="145">
        <v>0.15</v>
      </c>
      <c r="J33" s="1"/>
      <c r="K33" s="126">
        <f t="shared" si="17"/>
        <v>0</v>
      </c>
      <c r="L33" s="127" t="str">
        <f t="shared" si="2"/>
        <v/>
      </c>
      <c r="M33" s="127">
        <f t="shared" si="18"/>
        <v>0.15</v>
      </c>
      <c r="N33" s="129">
        <f t="shared" si="19"/>
        <v>0.15</v>
      </c>
      <c r="P33" s="107">
        <f t="shared" si="20"/>
        <v>0</v>
      </c>
    </row>
    <row r="34" spans="1:17" x14ac:dyDescent="0.25">
      <c r="A34" s="268" t="s">
        <v>116</v>
      </c>
      <c r="B34" s="269"/>
      <c r="C34" s="269"/>
      <c r="D34" s="269"/>
      <c r="E34" s="269"/>
      <c r="F34" s="269"/>
      <c r="G34" s="269"/>
      <c r="H34" s="117"/>
      <c r="I34" s="135">
        <v>0.2</v>
      </c>
      <c r="K34" s="119">
        <f>SUM(K35:K36)</f>
        <v>0</v>
      </c>
      <c r="N34" s="143">
        <f>IF(SUM(M35:M36)=0,I34,0)</f>
        <v>0</v>
      </c>
    </row>
    <row r="35" spans="1:17" ht="20.25" customHeight="1" x14ac:dyDescent="0.25">
      <c r="A35" s="280" t="s">
        <v>171</v>
      </c>
      <c r="B35" s="140" t="s">
        <v>117</v>
      </c>
      <c r="C35" s="122"/>
      <c r="D35" s="122"/>
      <c r="E35" s="122"/>
      <c r="F35" s="122"/>
      <c r="G35" s="122"/>
      <c r="H35" s="124" t="str">
        <f>(IF(L35="","◄",""))</f>
        <v>◄</v>
      </c>
      <c r="I35" s="145">
        <v>0.3</v>
      </c>
      <c r="J35" s="1"/>
      <c r="K35" s="126">
        <f>IF(C35="",(IF(E35&lt;&gt;"",1/3,0)+IF(F35&lt;&gt;"",2/3,0)+IF(G35&lt;&gt;"",1,0))*N35*I$34*20,"")</f>
        <v>0</v>
      </c>
      <c r="L35" s="127" t="str">
        <f t="shared" si="2"/>
        <v/>
      </c>
      <c r="M35" s="127">
        <f>IF(C35="",I35,0)</f>
        <v>0.3</v>
      </c>
      <c r="N35" s="129">
        <f>IF(M35=0,0,I35/SUM(M$35:M$36))</f>
        <v>0.3</v>
      </c>
      <c r="P35" s="107">
        <f>IF(C35="",IF(D35&lt;&gt;"",0.02,(K35/(N35*I$34*20))),"")</f>
        <v>0</v>
      </c>
    </row>
    <row r="36" spans="1:17" ht="26.25" customHeight="1" x14ac:dyDescent="0.25">
      <c r="A36" s="281"/>
      <c r="B36" s="141" t="s">
        <v>170</v>
      </c>
      <c r="C36" s="130"/>
      <c r="D36" s="130"/>
      <c r="E36" s="130"/>
      <c r="F36" s="130"/>
      <c r="G36" s="130"/>
      <c r="H36" s="124" t="str">
        <f t="shared" ref="H36" si="22">(IF(L36="","◄",""))</f>
        <v>◄</v>
      </c>
      <c r="I36" s="145">
        <v>0.7</v>
      </c>
      <c r="J36" s="1"/>
      <c r="K36" s="126">
        <f>IF(C36="",(IF(E36&lt;&gt;"",1/3,0)+IF(F36&lt;&gt;"",2/3,0)+IF(G36&lt;&gt;"",1,0))*N36*I$34*20,"")</f>
        <v>0</v>
      </c>
      <c r="L36" s="127" t="str">
        <f t="shared" si="2"/>
        <v/>
      </c>
      <c r="M36" s="127">
        <f t="shared" ref="M36" si="23">IF(C36="",I36,0)</f>
        <v>0.7</v>
      </c>
      <c r="N36" s="129">
        <f>IF(M36=0,0,I36/SUM(M$35:M$36))</f>
        <v>0.7</v>
      </c>
      <c r="P36" s="107">
        <f>IF(C36="",IF(D36&lt;&gt;"",0.02,(K36/(N36*I$34*20))),"")</f>
        <v>0</v>
      </c>
    </row>
    <row r="37" spans="1:17" ht="15.75" thickBot="1" x14ac:dyDescent="0.3">
      <c r="A37" s="272"/>
      <c r="B37" s="273"/>
      <c r="C37" s="273"/>
      <c r="D37" s="273"/>
      <c r="E37" s="273"/>
      <c r="F37" s="273"/>
      <c r="G37" s="274"/>
      <c r="H37" s="117"/>
      <c r="I37" s="135"/>
      <c r="K37" s="136"/>
      <c r="N37" s="143" t="e">
        <f>IF(#REF!=0,I37,0)</f>
        <v>#REF!</v>
      </c>
    </row>
    <row r="38" spans="1:17" ht="25.15" customHeight="1" thickBot="1" x14ac:dyDescent="0.3">
      <c r="B38" s="286" t="s">
        <v>118</v>
      </c>
      <c r="C38" s="286"/>
      <c r="D38" s="286"/>
      <c r="E38" s="286"/>
      <c r="F38" s="286"/>
      <c r="G38" s="286"/>
      <c r="H38" s="124"/>
      <c r="I38" s="147">
        <f>SUM(M4:M7)*I3+SUM(M9:M11)*I8+SUM(M13:M21)*I12+SUM(M23:M26)*I22+SUM(M28:M33)*I27+SUM(M35:M36)*I34</f>
        <v>1</v>
      </c>
      <c r="K38" s="148" t="s">
        <v>149</v>
      </c>
      <c r="L38" s="127"/>
    </row>
    <row r="39" spans="1:17" ht="15.75" thickBot="1" x14ac:dyDescent="0.3">
      <c r="A39" s="149"/>
      <c r="B39" s="150"/>
      <c r="C39" s="151" t="s">
        <v>119</v>
      </c>
      <c r="D39" s="152"/>
      <c r="E39" s="287">
        <f>(K3+K8+K12+K22+K27+K34)/(1-N3-N8-N12-N22-N27-N34)</f>
        <v>0</v>
      </c>
      <c r="F39" s="288"/>
      <c r="G39" s="289" t="s">
        <v>120</v>
      </c>
      <c r="H39" s="289"/>
      <c r="I39" s="290"/>
      <c r="J39" s="153"/>
      <c r="K39" s="4"/>
      <c r="L39" s="107"/>
      <c r="M39" s="107"/>
      <c r="N39" s="4"/>
      <c r="O39" s="4"/>
      <c r="P39" s="107"/>
    </row>
    <row r="40" spans="1:17" ht="21.75" thickBot="1" x14ac:dyDescent="0.3">
      <c r="A40" s="149"/>
      <c r="B40" s="150"/>
      <c r="C40" s="154" t="s">
        <v>121</v>
      </c>
      <c r="D40" s="152"/>
      <c r="E40" s="291"/>
      <c r="F40" s="292"/>
      <c r="G40" s="293" t="s">
        <v>122</v>
      </c>
      <c r="H40" s="293"/>
      <c r="I40" s="294"/>
      <c r="J40" s="155"/>
      <c r="K40" s="4"/>
      <c r="L40" s="107"/>
      <c r="M40" s="107"/>
      <c r="N40" s="4"/>
      <c r="O40" s="4"/>
      <c r="P40" s="107"/>
    </row>
    <row r="41" spans="1:17" ht="15.75" thickBot="1" x14ac:dyDescent="0.3">
      <c r="A41" s="295"/>
      <c r="B41" s="295"/>
      <c r="C41" s="295"/>
      <c r="D41" s="295"/>
      <c r="E41" s="295"/>
      <c r="F41" s="295"/>
      <c r="G41" s="295"/>
      <c r="H41" s="295"/>
      <c r="I41" s="295"/>
      <c r="J41" s="153"/>
      <c r="K41" s="4"/>
      <c r="L41" s="107"/>
      <c r="M41" s="107"/>
      <c r="N41" s="4"/>
      <c r="O41" s="4"/>
      <c r="P41" s="107"/>
    </row>
    <row r="42" spans="1:17" x14ac:dyDescent="0.25">
      <c r="A42" s="296" t="s">
        <v>123</v>
      </c>
      <c r="B42" s="297"/>
      <c r="C42" s="298"/>
      <c r="D42" s="156"/>
      <c r="E42" s="299" t="s">
        <v>124</v>
      </c>
      <c r="F42" s="300"/>
      <c r="G42" s="300"/>
      <c r="H42" s="300"/>
      <c r="I42" s="301"/>
      <c r="J42" s="153"/>
      <c r="K42" s="4"/>
      <c r="L42" s="107"/>
      <c r="M42" s="107"/>
      <c r="N42" s="4"/>
      <c r="O42" s="4"/>
      <c r="P42" s="107"/>
    </row>
    <row r="43" spans="1:17" ht="15.75" thickBot="1" x14ac:dyDescent="0.3">
      <c r="A43" s="302"/>
      <c r="B43" s="303"/>
      <c r="C43" s="304"/>
      <c r="D43" s="156"/>
      <c r="E43" s="305"/>
      <c r="F43" s="306"/>
      <c r="G43" s="306"/>
      <c r="H43" s="306"/>
      <c r="I43" s="307"/>
      <c r="J43" s="153"/>
      <c r="K43" s="4"/>
      <c r="L43" s="107"/>
      <c r="M43" s="107"/>
      <c r="N43" s="4"/>
      <c r="O43" s="4"/>
      <c r="P43" s="107"/>
    </row>
    <row r="44" spans="1:17" ht="15.75" thickBot="1" x14ac:dyDescent="0.3">
      <c r="A44" s="157"/>
      <c r="B44" s="156"/>
      <c r="C44" s="156"/>
      <c r="D44" s="158"/>
      <c r="E44" s="158"/>
      <c r="F44" s="158"/>
      <c r="G44" s="158"/>
      <c r="H44" s="158"/>
      <c r="I44" s="158"/>
      <c r="J44" s="153"/>
      <c r="K44" s="4"/>
      <c r="L44" s="107"/>
      <c r="M44" s="107"/>
      <c r="N44" s="4"/>
      <c r="O44" s="4"/>
      <c r="P44" s="107"/>
    </row>
    <row r="45" spans="1:17" x14ac:dyDescent="0.25">
      <c r="A45" s="308" t="s">
        <v>125</v>
      </c>
      <c r="B45" s="309"/>
      <c r="C45" s="159" t="s">
        <v>126</v>
      </c>
      <c r="D45" s="160"/>
      <c r="E45" s="3"/>
      <c r="H45" s="161"/>
      <c r="I45" s="4"/>
      <c r="J45" s="153"/>
      <c r="K45" s="4"/>
      <c r="L45" s="107"/>
      <c r="M45" s="107"/>
      <c r="N45" s="4"/>
      <c r="O45" s="4"/>
      <c r="P45" s="107"/>
    </row>
    <row r="46" spans="1:17" x14ac:dyDescent="0.25">
      <c r="A46" s="162"/>
      <c r="B46" s="163"/>
      <c r="C46" s="164"/>
      <c r="D46" s="165"/>
      <c r="E46" s="3"/>
      <c r="H46" s="161"/>
      <c r="I46" s="4"/>
      <c r="J46" s="153"/>
      <c r="K46" s="4"/>
      <c r="L46" s="107"/>
      <c r="M46" s="107"/>
      <c r="N46" s="4"/>
      <c r="O46" s="4"/>
      <c r="P46" s="107"/>
    </row>
    <row r="47" spans="1:17" s="107" customFormat="1" x14ac:dyDescent="0.25">
      <c r="A47" s="162"/>
      <c r="B47" s="163"/>
      <c r="C47" s="164"/>
      <c r="D47" s="165"/>
      <c r="E47" s="166"/>
      <c r="F47" s="166"/>
      <c r="G47" s="166"/>
      <c r="H47" s="166"/>
      <c r="I47" s="166"/>
      <c r="J47" s="153"/>
      <c r="K47" s="4"/>
      <c r="N47" s="4"/>
      <c r="O47" s="4"/>
      <c r="Q47" s="3"/>
    </row>
    <row r="48" spans="1:17" s="107" customFormat="1" ht="15.75" thickBot="1" x14ac:dyDescent="0.3">
      <c r="A48" s="282"/>
      <c r="B48" s="283"/>
      <c r="C48" s="167"/>
      <c r="D48" s="165"/>
      <c r="E48" s="284"/>
      <c r="F48" s="285"/>
      <c r="G48" s="285"/>
      <c r="H48" s="285"/>
      <c r="I48" s="285"/>
      <c r="J48" s="153"/>
      <c r="K48" s="4"/>
      <c r="N48" s="4"/>
      <c r="O48" s="4"/>
      <c r="Q48" s="3"/>
    </row>
  </sheetData>
  <mergeCells count="28">
    <mergeCell ref="A48:B48"/>
    <mergeCell ref="E48:I48"/>
    <mergeCell ref="B38:G38"/>
    <mergeCell ref="E39:F39"/>
    <mergeCell ref="G39:I39"/>
    <mergeCell ref="E40:F40"/>
    <mergeCell ref="G40:I40"/>
    <mergeCell ref="A41:I41"/>
    <mergeCell ref="A42:C42"/>
    <mergeCell ref="E42:I42"/>
    <mergeCell ref="A43:C43"/>
    <mergeCell ref="E43:I43"/>
    <mergeCell ref="A45:B45"/>
    <mergeCell ref="A37:G37"/>
    <mergeCell ref="A9:A11"/>
    <mergeCell ref="A12:G12"/>
    <mergeCell ref="A13:A21"/>
    <mergeCell ref="A22:G22"/>
    <mergeCell ref="A23:A26"/>
    <mergeCell ref="A27:G27"/>
    <mergeCell ref="A28:A33"/>
    <mergeCell ref="A34:G34"/>
    <mergeCell ref="A35:A36"/>
    <mergeCell ref="C1:G1"/>
    <mergeCell ref="N1:N2"/>
    <mergeCell ref="A3:G3"/>
    <mergeCell ref="A6:A7"/>
    <mergeCell ref="A8:G8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opLeftCell="A16" zoomScale="80" zoomScaleNormal="80" workbookViewId="0">
      <selection activeCell="X20" sqref="X20"/>
    </sheetView>
  </sheetViews>
  <sheetFormatPr baseColWidth="10" defaultColWidth="11.5703125" defaultRowHeight="15" x14ac:dyDescent="0.25"/>
  <cols>
    <col min="1" max="1" width="30.85546875" style="2" customWidth="1"/>
    <col min="2" max="2" width="80.5703125" style="168" customWidth="1"/>
    <col min="3" max="3" width="11.85546875" style="3" customWidth="1"/>
    <col min="4" max="7" width="3.85546875" style="1" customWidth="1"/>
    <col min="8" max="8" width="5.42578125" style="169" customWidth="1"/>
    <col min="9" max="9" width="8.28515625" style="61" customWidth="1"/>
    <col min="10" max="10" width="15.7109375" style="3" customWidth="1"/>
    <col min="11" max="11" width="11.5703125" style="3"/>
    <col min="12" max="13" width="2.7109375" style="3" customWidth="1"/>
    <col min="14" max="14" width="11.5703125" style="3"/>
    <col min="15" max="15" width="3" style="3" customWidth="1"/>
    <col min="16" max="16" width="7.7109375" style="3" customWidth="1"/>
    <col min="17" max="16384" width="11.5703125" style="3"/>
  </cols>
  <sheetData>
    <row r="1" spans="1:17" ht="108.75" customHeight="1" thickBot="1" x14ac:dyDescent="0.3">
      <c r="A1" s="102" t="s">
        <v>79</v>
      </c>
      <c r="B1" s="103"/>
      <c r="C1" s="264" t="s">
        <v>127</v>
      </c>
      <c r="D1" s="265"/>
      <c r="E1" s="265"/>
      <c r="F1" s="265"/>
      <c r="G1" s="266"/>
      <c r="H1" s="104"/>
      <c r="I1" s="104"/>
      <c r="J1" s="105"/>
      <c r="K1" s="106"/>
      <c r="L1" s="4"/>
      <c r="M1" s="107"/>
      <c r="N1" s="267" t="s">
        <v>81</v>
      </c>
      <c r="P1" s="4"/>
      <c r="Q1" s="107"/>
    </row>
    <row r="2" spans="1:17" s="114" customFormat="1" ht="32.25" customHeight="1" thickBot="1" x14ac:dyDescent="0.3">
      <c r="A2" s="171" t="s">
        <v>82</v>
      </c>
      <c r="B2" s="172" t="s">
        <v>30</v>
      </c>
      <c r="C2" s="173" t="s">
        <v>83</v>
      </c>
      <c r="D2" s="173">
        <v>0</v>
      </c>
      <c r="E2" s="173">
        <v>1</v>
      </c>
      <c r="F2" s="173">
        <v>2</v>
      </c>
      <c r="G2" s="174">
        <v>3</v>
      </c>
      <c r="H2" s="112"/>
      <c r="I2" s="112"/>
      <c r="J2" s="113"/>
      <c r="K2" s="115" t="s">
        <v>84</v>
      </c>
      <c r="M2" s="116"/>
      <c r="N2" s="267"/>
      <c r="Q2" s="116"/>
    </row>
    <row r="3" spans="1:17" ht="18" customHeight="1" x14ac:dyDescent="0.25">
      <c r="A3" s="310" t="s">
        <v>128</v>
      </c>
      <c r="B3" s="310"/>
      <c r="C3" s="310"/>
      <c r="D3" s="310"/>
      <c r="E3" s="310"/>
      <c r="F3" s="310"/>
      <c r="G3" s="310"/>
      <c r="H3" s="117"/>
      <c r="I3" s="175">
        <v>0.1</v>
      </c>
      <c r="K3" s="136">
        <f>SUM(K4:K4)</f>
        <v>0</v>
      </c>
      <c r="N3" s="191">
        <f>IF(SUM(M4)=0,I3,0)</f>
        <v>0</v>
      </c>
    </row>
    <row r="4" spans="1:17" ht="45.75" customHeight="1" x14ac:dyDescent="0.25">
      <c r="A4" s="100" t="s">
        <v>129</v>
      </c>
      <c r="B4" s="5" t="s">
        <v>130</v>
      </c>
      <c r="C4" s="131"/>
      <c r="D4" s="130"/>
      <c r="E4" s="130"/>
      <c r="F4" s="130"/>
      <c r="G4" s="130"/>
      <c r="H4" s="188" t="str">
        <f>(IF(L4="","◄",""))</f>
        <v>◄</v>
      </c>
      <c r="I4" s="190">
        <v>1</v>
      </c>
      <c r="J4" s="176"/>
      <c r="K4" s="126">
        <f>IF(C4="",(IF(E4&lt;&gt;"",1/3,0)+IF(F4&lt;&gt;"",2/3,0)+IF(G4&lt;&gt;"",1,0))*N4*I$3*20,"")</f>
        <v>0</v>
      </c>
      <c r="L4" s="127" t="str">
        <f>IF(C4="",IF(COUNTBLANK(D4:G4)=3,1,""),1)</f>
        <v/>
      </c>
      <c r="M4" s="128">
        <f>IF(C4="",I4,0)</f>
        <v>1</v>
      </c>
      <c r="N4" s="129">
        <f>IF(M4=0,0,I4/SUM(M$4:M$4))</f>
        <v>1</v>
      </c>
      <c r="P4" s="107">
        <f>IF(C4="",IF(D4&lt;&gt;"",0.02,(K4/(N4*I$3*20))),"")</f>
        <v>0</v>
      </c>
      <c r="Q4" s="178"/>
    </row>
    <row r="5" spans="1:17" ht="15.75" customHeight="1" x14ac:dyDescent="0.25">
      <c r="A5" s="311" t="s">
        <v>131</v>
      </c>
      <c r="B5" s="311"/>
      <c r="C5" s="311"/>
      <c r="D5" s="311"/>
      <c r="E5" s="311"/>
      <c r="F5" s="311"/>
      <c r="G5" s="311"/>
      <c r="H5" s="189"/>
      <c r="I5" s="175">
        <v>0.25</v>
      </c>
      <c r="K5" s="136">
        <f>SUM(K6:K8)</f>
        <v>0</v>
      </c>
      <c r="N5" s="191">
        <f>IF(SUM(M6:M8)=0,I5,0)</f>
        <v>0</v>
      </c>
    </row>
    <row r="6" spans="1:17" ht="18" customHeight="1" x14ac:dyDescent="0.25">
      <c r="A6" s="253" t="s">
        <v>132</v>
      </c>
      <c r="B6" s="5" t="s">
        <v>133</v>
      </c>
      <c r="C6" s="144"/>
      <c r="D6" s="130"/>
      <c r="E6" s="130"/>
      <c r="F6" s="130"/>
      <c r="G6" s="130"/>
      <c r="H6" s="188" t="str">
        <f>(IF(L6="","◄",""))</f>
        <v>◄</v>
      </c>
      <c r="I6" s="190">
        <v>0.3</v>
      </c>
      <c r="K6" s="126">
        <f>IF(C6="",(IF(E6&lt;&gt;"",1/3,0)+IF(F6&lt;&gt;"",2/3,0)+IF(G6&lt;&gt;"",1,0))*N6*I$5*20,"")</f>
        <v>0</v>
      </c>
      <c r="L6" s="127" t="str">
        <f>IF(C6="",IF(COUNTBLANK(D6:G6)=3,1,""),1)</f>
        <v/>
      </c>
      <c r="M6" s="128">
        <f>IF(C6="",I6,0)</f>
        <v>0.3</v>
      </c>
      <c r="N6" s="129">
        <f>IF(M6=0,0,I6/SUM(M$6:M$8))</f>
        <v>0.3</v>
      </c>
      <c r="P6" s="107">
        <f>IF(C6="",IF(D6&lt;&gt;"",0.02,(K6/(N6*I$5*20))),"")</f>
        <v>0</v>
      </c>
    </row>
    <row r="7" spans="1:17" ht="21.6" customHeight="1" x14ac:dyDescent="0.25">
      <c r="A7" s="253"/>
      <c r="B7" s="5" t="s">
        <v>134</v>
      </c>
      <c r="C7" s="144"/>
      <c r="D7" s="130"/>
      <c r="E7" s="130"/>
      <c r="F7" s="130"/>
      <c r="G7" s="130"/>
      <c r="H7" s="188" t="str">
        <f t="shared" ref="H7:H8" si="0">(IF(L7="","◄",""))</f>
        <v>◄</v>
      </c>
      <c r="I7" s="190">
        <v>0.4</v>
      </c>
      <c r="K7" s="126">
        <f t="shared" ref="K7:K8" si="1">IF(C7="",(IF(E7&lt;&gt;"",1/3,0)+IF(F7&lt;&gt;"",2/3,0)+IF(G7&lt;&gt;"",1,0))*N7*I$5*20,"")</f>
        <v>0</v>
      </c>
      <c r="L7" s="127" t="str">
        <f t="shared" ref="L7:L8" si="2">IF(C7="",IF(COUNTBLANK(D7:G7)=3,1,""),1)</f>
        <v/>
      </c>
      <c r="M7" s="128">
        <f t="shared" ref="M7:M8" si="3">IF(C7="",I7,0)</f>
        <v>0.4</v>
      </c>
      <c r="N7" s="129">
        <f t="shared" ref="N7:N8" si="4">IF(M7=0,0,I7/SUM(M$6:M$8))</f>
        <v>0.4</v>
      </c>
      <c r="P7" s="107">
        <f t="shared" ref="P7:P8" si="5">IF(C7="",IF(D7&lt;&gt;"",0.02,(K7/(N7*I$5*20))),"")</f>
        <v>0</v>
      </c>
    </row>
    <row r="8" spans="1:17" ht="27" customHeight="1" x14ac:dyDescent="0.25">
      <c r="A8" s="253"/>
      <c r="B8" s="179" t="s">
        <v>135</v>
      </c>
      <c r="C8" s="144"/>
      <c r="D8" s="130"/>
      <c r="E8" s="130"/>
      <c r="F8" s="130"/>
      <c r="G8" s="130"/>
      <c r="H8" s="188" t="str">
        <f t="shared" si="0"/>
        <v>◄</v>
      </c>
      <c r="I8" s="190">
        <v>0.3</v>
      </c>
      <c r="K8" s="126">
        <f t="shared" si="1"/>
        <v>0</v>
      </c>
      <c r="L8" s="127" t="str">
        <f t="shared" si="2"/>
        <v/>
      </c>
      <c r="M8" s="128">
        <f t="shared" si="3"/>
        <v>0.3</v>
      </c>
      <c r="N8" s="129">
        <f t="shared" si="4"/>
        <v>0.3</v>
      </c>
      <c r="P8" s="107">
        <f t="shared" si="5"/>
        <v>0</v>
      </c>
    </row>
    <row r="9" spans="1:17" ht="15.75" customHeight="1" x14ac:dyDescent="0.25">
      <c r="A9" s="311" t="s">
        <v>136</v>
      </c>
      <c r="B9" s="311"/>
      <c r="C9" s="311"/>
      <c r="D9" s="311"/>
      <c r="E9" s="311"/>
      <c r="F9" s="311"/>
      <c r="G9" s="311"/>
      <c r="H9" s="189"/>
      <c r="I9" s="175">
        <v>0.25</v>
      </c>
      <c r="K9" s="136">
        <f>SUM(K10:K13)</f>
        <v>0</v>
      </c>
      <c r="N9" s="191">
        <f>IF(SUM(M10:M13)=0,I9,0)</f>
        <v>0</v>
      </c>
    </row>
    <row r="10" spans="1:17" ht="21.6" customHeight="1" x14ac:dyDescent="0.25">
      <c r="A10" s="312" t="s">
        <v>137</v>
      </c>
      <c r="B10" s="141" t="s">
        <v>138</v>
      </c>
      <c r="C10" s="130"/>
      <c r="D10" s="130"/>
      <c r="E10" s="130"/>
      <c r="F10" s="130"/>
      <c r="G10" s="130"/>
      <c r="H10" s="188" t="str">
        <f t="shared" ref="H10:H13" si="6">(IF(L10="","◄",""))</f>
        <v>◄</v>
      </c>
      <c r="I10" s="190">
        <v>0.3</v>
      </c>
      <c r="J10" s="1"/>
      <c r="K10" s="126">
        <f>IF(C10="",(IF(E10&lt;&gt;"",1/3,0)+IF(F10&lt;&gt;"",2/3,0)+IF(G10&lt;&gt;"",1,0))*N10*I$9*20,"")</f>
        <v>0</v>
      </c>
      <c r="L10" s="127" t="str">
        <f>IF(C10="",IF(COUNTBLANK(D10:G10)=3,1,""),1)</f>
        <v/>
      </c>
      <c r="M10" s="128">
        <f>IF(C10="",I10,0)</f>
        <v>0.3</v>
      </c>
      <c r="N10" s="129">
        <f>IF(M10=0,0,I10/SUM(M$10:M$13))</f>
        <v>0.3</v>
      </c>
      <c r="P10" s="107">
        <f>IF(C10="",IF(D10&lt;&gt;"",0.02,(K10/(N10*I$9*20))),"")</f>
        <v>0</v>
      </c>
    </row>
    <row r="11" spans="1:17" ht="26.25" customHeight="1" x14ac:dyDescent="0.25">
      <c r="A11" s="279"/>
      <c r="B11" s="141" t="s">
        <v>139</v>
      </c>
      <c r="C11" s="130"/>
      <c r="D11" s="130"/>
      <c r="E11" s="130"/>
      <c r="F11" s="130"/>
      <c r="G11" s="130"/>
      <c r="H11" s="188" t="str">
        <f t="shared" si="6"/>
        <v>◄</v>
      </c>
      <c r="I11" s="190">
        <v>0.3</v>
      </c>
      <c r="J11" s="1"/>
      <c r="K11" s="126">
        <f t="shared" ref="K11:K13" si="7">IF(C11="",(IF(E11&lt;&gt;"",1/3,0)+IF(F11&lt;&gt;"",2/3,0)+IF(G11&lt;&gt;"",1,0))*N11*I$9*20,"")</f>
        <v>0</v>
      </c>
      <c r="L11" s="127" t="str">
        <f t="shared" ref="L11:L23" si="8">IF(C11="",IF(COUNTBLANK(D11:G11)=3,1,""),1)</f>
        <v/>
      </c>
      <c r="M11" s="128">
        <f t="shared" ref="M11:M13" si="9">IF(C11="",I11,0)</f>
        <v>0.3</v>
      </c>
      <c r="N11" s="129">
        <f t="shared" ref="N11:N13" si="10">IF(M11=0,0,I11/SUM(M$10:M$13))</f>
        <v>0.3</v>
      </c>
      <c r="P11" s="107">
        <f t="shared" ref="P11:P13" si="11">IF(C11="",IF(D11&lt;&gt;"",0.02,(K11/(N11*I$9*20))),"")</f>
        <v>0</v>
      </c>
    </row>
    <row r="12" spans="1:17" ht="26.25" customHeight="1" x14ac:dyDescent="0.25">
      <c r="A12" s="279"/>
      <c r="B12" s="141" t="s">
        <v>140</v>
      </c>
      <c r="C12" s="130"/>
      <c r="D12" s="130"/>
      <c r="E12" s="130"/>
      <c r="F12" s="130"/>
      <c r="G12" s="130"/>
      <c r="H12" s="188" t="str">
        <f t="shared" si="6"/>
        <v>◄</v>
      </c>
      <c r="I12" s="190">
        <v>0.15</v>
      </c>
      <c r="J12" s="1"/>
      <c r="K12" s="126">
        <f t="shared" si="7"/>
        <v>0</v>
      </c>
      <c r="L12" s="127" t="str">
        <f t="shared" si="8"/>
        <v/>
      </c>
      <c r="M12" s="128">
        <f t="shared" si="9"/>
        <v>0.15</v>
      </c>
      <c r="N12" s="129">
        <f t="shared" si="10"/>
        <v>0.15</v>
      </c>
      <c r="P12" s="107">
        <f t="shared" si="11"/>
        <v>0</v>
      </c>
    </row>
    <row r="13" spans="1:17" ht="26.25" customHeight="1" x14ac:dyDescent="0.25">
      <c r="A13" s="279"/>
      <c r="B13" s="142" t="s">
        <v>141</v>
      </c>
      <c r="C13" s="130"/>
      <c r="D13" s="130"/>
      <c r="E13" s="130"/>
      <c r="F13" s="130"/>
      <c r="G13" s="130"/>
      <c r="H13" s="188" t="str">
        <f t="shared" si="6"/>
        <v>◄</v>
      </c>
      <c r="I13" s="190">
        <v>0.25</v>
      </c>
      <c r="J13" s="1"/>
      <c r="K13" s="126">
        <f t="shared" si="7"/>
        <v>0</v>
      </c>
      <c r="L13" s="127" t="str">
        <f t="shared" si="8"/>
        <v/>
      </c>
      <c r="M13" s="128">
        <f t="shared" si="9"/>
        <v>0.25</v>
      </c>
      <c r="N13" s="129">
        <f t="shared" si="10"/>
        <v>0.25</v>
      </c>
      <c r="P13" s="107">
        <f t="shared" si="11"/>
        <v>0</v>
      </c>
    </row>
    <row r="14" spans="1:17" ht="15.75" customHeight="1" x14ac:dyDescent="0.25">
      <c r="A14" s="311" t="s">
        <v>116</v>
      </c>
      <c r="B14" s="311"/>
      <c r="C14" s="311"/>
      <c r="D14" s="311"/>
      <c r="E14" s="311"/>
      <c r="F14" s="311"/>
      <c r="G14" s="311"/>
      <c r="H14" s="189"/>
      <c r="I14" s="175">
        <v>0.25</v>
      </c>
      <c r="K14" s="136">
        <f>SUM(K15:K23)</f>
        <v>0</v>
      </c>
      <c r="N14" s="191">
        <f>IF(SUM(M15:M23)=0,I14,0)</f>
        <v>0</v>
      </c>
    </row>
    <row r="15" spans="1:17" ht="21" customHeight="1" x14ac:dyDescent="0.25">
      <c r="A15" s="254" t="s">
        <v>163</v>
      </c>
      <c r="B15" s="141" t="s">
        <v>151</v>
      </c>
      <c r="C15" s="130"/>
      <c r="D15" s="130"/>
      <c r="E15" s="130"/>
      <c r="F15" s="130"/>
      <c r="G15" s="130"/>
      <c r="H15" s="188" t="str">
        <f t="shared" ref="H15:H23" si="12">(IF(L15="","◄",""))</f>
        <v>◄</v>
      </c>
      <c r="I15" s="190">
        <v>0.1</v>
      </c>
      <c r="K15" s="126">
        <f>IF(C15="",(IF(E15&lt;&gt;"",1/3,0)+IF(F15&lt;&gt;"",2/3,0)+IF(G15&lt;&gt;"",1,0))*N15*I$14*20,"")</f>
        <v>0</v>
      </c>
      <c r="L15" s="127" t="str">
        <f t="shared" si="8"/>
        <v/>
      </c>
      <c r="M15" s="128">
        <f t="shared" ref="M15:M23" si="13">IF(C15="",I15,0)</f>
        <v>0.1</v>
      </c>
      <c r="N15" s="129">
        <f>IF(M15=0,0,I15/SUM(M$15:M$23))</f>
        <v>0.10000000000000002</v>
      </c>
      <c r="P15" s="107">
        <f>IF(C15="",IF(D15&lt;&gt;"",0.02,(K15/(N15*I$14*20))),"")</f>
        <v>0</v>
      </c>
    </row>
    <row r="16" spans="1:17" ht="27.75" customHeight="1" x14ac:dyDescent="0.25">
      <c r="A16" s="271"/>
      <c r="B16" s="141" t="s">
        <v>142</v>
      </c>
      <c r="C16" s="130"/>
      <c r="D16" s="130"/>
      <c r="E16" s="130"/>
      <c r="F16" s="130"/>
      <c r="G16" s="130"/>
      <c r="H16" s="188" t="str">
        <f t="shared" si="12"/>
        <v>◄</v>
      </c>
      <c r="I16" s="190">
        <v>0.2</v>
      </c>
      <c r="K16" s="126">
        <f t="shared" ref="K16:K23" si="14">IF(C16="",(IF(E16&lt;&gt;"",1/3,0)+IF(F16&lt;&gt;"",2/3,0)+IF(G16&lt;&gt;"",1,0))*N16*I$14*20,"")</f>
        <v>0</v>
      </c>
      <c r="L16" s="127" t="str">
        <f t="shared" si="8"/>
        <v/>
      </c>
      <c r="M16" s="128">
        <f t="shared" si="13"/>
        <v>0.2</v>
      </c>
      <c r="N16" s="129">
        <f t="shared" ref="N16:N23" si="15">IF(M16=0,0,I16/SUM(M$15:M$23))</f>
        <v>0.20000000000000004</v>
      </c>
      <c r="P16" s="107">
        <f t="shared" ref="P16:P23" si="16">IF(C16="",IF(D16&lt;&gt;"",0.02,(K16/(N16*I$14*20))),"")</f>
        <v>0</v>
      </c>
    </row>
    <row r="17" spans="1:16" ht="21" customHeight="1" x14ac:dyDescent="0.25">
      <c r="A17" s="254" t="s">
        <v>164</v>
      </c>
      <c r="B17" s="141" t="s">
        <v>143</v>
      </c>
      <c r="C17" s="130"/>
      <c r="D17" s="130"/>
      <c r="E17" s="130"/>
      <c r="F17" s="130"/>
      <c r="G17" s="130"/>
      <c r="H17" s="188" t="str">
        <f t="shared" si="12"/>
        <v>◄</v>
      </c>
      <c r="I17" s="190">
        <v>0.1</v>
      </c>
      <c r="K17" s="126">
        <f t="shared" si="14"/>
        <v>0</v>
      </c>
      <c r="L17" s="127" t="str">
        <f t="shared" si="8"/>
        <v/>
      </c>
      <c r="M17" s="128">
        <f t="shared" si="13"/>
        <v>0.1</v>
      </c>
      <c r="N17" s="129">
        <f t="shared" si="15"/>
        <v>0.10000000000000002</v>
      </c>
      <c r="P17" s="107">
        <f t="shared" si="16"/>
        <v>0</v>
      </c>
    </row>
    <row r="18" spans="1:16" ht="21" customHeight="1" x14ac:dyDescent="0.25">
      <c r="A18" s="275"/>
      <c r="B18" s="141" t="s">
        <v>152</v>
      </c>
      <c r="C18" s="130"/>
      <c r="D18" s="130"/>
      <c r="E18" s="130"/>
      <c r="F18" s="130"/>
      <c r="G18" s="130"/>
      <c r="H18" s="188" t="str">
        <f t="shared" si="12"/>
        <v>◄</v>
      </c>
      <c r="I18" s="190">
        <v>0.1</v>
      </c>
      <c r="K18" s="126">
        <f t="shared" si="14"/>
        <v>0</v>
      </c>
      <c r="L18" s="127" t="str">
        <f t="shared" si="8"/>
        <v/>
      </c>
      <c r="M18" s="128">
        <f t="shared" si="13"/>
        <v>0.1</v>
      </c>
      <c r="N18" s="129">
        <f t="shared" si="15"/>
        <v>0.10000000000000002</v>
      </c>
      <c r="P18" s="107">
        <f t="shared" si="16"/>
        <v>0</v>
      </c>
    </row>
    <row r="19" spans="1:16" ht="21" customHeight="1" x14ac:dyDescent="0.25">
      <c r="A19" s="275"/>
      <c r="B19" s="141" t="s">
        <v>144</v>
      </c>
      <c r="C19" s="130"/>
      <c r="D19" s="130"/>
      <c r="E19" s="130"/>
      <c r="F19" s="130"/>
      <c r="G19" s="130"/>
      <c r="H19" s="188" t="str">
        <f t="shared" si="12"/>
        <v>◄</v>
      </c>
      <c r="I19" s="190">
        <v>0.1</v>
      </c>
      <c r="K19" s="126">
        <f t="shared" si="14"/>
        <v>0</v>
      </c>
      <c r="L19" s="127" t="str">
        <f t="shared" si="8"/>
        <v/>
      </c>
      <c r="M19" s="128">
        <f t="shared" si="13"/>
        <v>0.1</v>
      </c>
      <c r="N19" s="129">
        <f t="shared" si="15"/>
        <v>0.10000000000000002</v>
      </c>
      <c r="P19" s="107">
        <f t="shared" si="16"/>
        <v>0</v>
      </c>
    </row>
    <row r="20" spans="1:16" ht="21" customHeight="1" x14ac:dyDescent="0.25">
      <c r="A20" s="271"/>
      <c r="B20" s="141" t="s">
        <v>145</v>
      </c>
      <c r="C20" s="130"/>
      <c r="D20" s="130"/>
      <c r="E20" s="130"/>
      <c r="F20" s="130"/>
      <c r="G20" s="130"/>
      <c r="H20" s="188" t="str">
        <f t="shared" si="12"/>
        <v>◄</v>
      </c>
      <c r="I20" s="190">
        <v>0.1</v>
      </c>
      <c r="K20" s="126">
        <f t="shared" si="14"/>
        <v>0</v>
      </c>
      <c r="L20" s="127" t="str">
        <f t="shared" si="8"/>
        <v/>
      </c>
      <c r="M20" s="128">
        <f t="shared" si="13"/>
        <v>0.1</v>
      </c>
      <c r="N20" s="129">
        <f t="shared" si="15"/>
        <v>0.10000000000000002</v>
      </c>
      <c r="P20" s="107">
        <f t="shared" si="16"/>
        <v>0</v>
      </c>
    </row>
    <row r="21" spans="1:16" ht="21" customHeight="1" x14ac:dyDescent="0.25">
      <c r="A21" s="254" t="s">
        <v>165</v>
      </c>
      <c r="B21" s="141" t="s">
        <v>146</v>
      </c>
      <c r="C21" s="130"/>
      <c r="D21" s="130"/>
      <c r="E21" s="130"/>
      <c r="F21" s="130"/>
      <c r="G21" s="130"/>
      <c r="H21" s="188" t="str">
        <f t="shared" si="12"/>
        <v>◄</v>
      </c>
      <c r="I21" s="190">
        <v>0.1</v>
      </c>
      <c r="K21" s="126">
        <f t="shared" si="14"/>
        <v>0</v>
      </c>
      <c r="L21" s="127" t="str">
        <f t="shared" si="8"/>
        <v/>
      </c>
      <c r="M21" s="128">
        <f t="shared" si="13"/>
        <v>0.1</v>
      </c>
      <c r="N21" s="129">
        <f t="shared" si="15"/>
        <v>0.10000000000000002</v>
      </c>
      <c r="P21" s="107">
        <f t="shared" si="16"/>
        <v>0</v>
      </c>
    </row>
    <row r="22" spans="1:16" ht="21" customHeight="1" x14ac:dyDescent="0.25">
      <c r="A22" s="275"/>
      <c r="B22" s="141" t="s">
        <v>153</v>
      </c>
      <c r="C22" s="130"/>
      <c r="D22" s="130"/>
      <c r="E22" s="130"/>
      <c r="F22" s="130"/>
      <c r="G22" s="130"/>
      <c r="H22" s="188" t="str">
        <f t="shared" si="12"/>
        <v>◄</v>
      </c>
      <c r="I22" s="190">
        <v>0.1</v>
      </c>
      <c r="K22" s="126">
        <f t="shared" si="14"/>
        <v>0</v>
      </c>
      <c r="L22" s="127" t="str">
        <f t="shared" si="8"/>
        <v/>
      </c>
      <c r="M22" s="128">
        <f t="shared" si="13"/>
        <v>0.1</v>
      </c>
      <c r="N22" s="129">
        <f t="shared" si="15"/>
        <v>0.10000000000000002</v>
      </c>
      <c r="P22" s="107">
        <f t="shared" si="16"/>
        <v>0</v>
      </c>
    </row>
    <row r="23" spans="1:16" ht="21" customHeight="1" x14ac:dyDescent="0.25">
      <c r="A23" s="271"/>
      <c r="B23" s="142" t="s">
        <v>154</v>
      </c>
      <c r="C23" s="130"/>
      <c r="D23" s="130"/>
      <c r="E23" s="130"/>
      <c r="F23" s="130"/>
      <c r="G23" s="130"/>
      <c r="H23" s="188" t="str">
        <f t="shared" si="12"/>
        <v>◄</v>
      </c>
      <c r="I23" s="190">
        <v>0.1</v>
      </c>
      <c r="K23" s="126">
        <f t="shared" si="14"/>
        <v>0</v>
      </c>
      <c r="L23" s="127" t="str">
        <f t="shared" si="8"/>
        <v/>
      </c>
      <c r="M23" s="128">
        <f t="shared" si="13"/>
        <v>0.1</v>
      </c>
      <c r="N23" s="129">
        <f t="shared" si="15"/>
        <v>0.10000000000000002</v>
      </c>
      <c r="P23" s="107">
        <f t="shared" si="16"/>
        <v>0</v>
      </c>
    </row>
    <row r="24" spans="1:16" ht="20.25" customHeight="1" x14ac:dyDescent="0.25">
      <c r="A24" s="311" t="s">
        <v>147</v>
      </c>
      <c r="B24" s="311"/>
      <c r="C24" s="311"/>
      <c r="D24" s="311"/>
      <c r="E24" s="311"/>
      <c r="F24" s="311"/>
      <c r="G24" s="311"/>
      <c r="H24" s="189"/>
      <c r="I24" s="175">
        <v>0.15</v>
      </c>
      <c r="K24" s="136">
        <f>SUM(K25:K32)</f>
        <v>0</v>
      </c>
      <c r="N24" s="191">
        <f>IF(SUM(M25:M32)=0,I24,0)</f>
        <v>0</v>
      </c>
    </row>
    <row r="25" spans="1:16" ht="25.15" customHeight="1" x14ac:dyDescent="0.25">
      <c r="A25" s="313" t="s">
        <v>148</v>
      </c>
      <c r="B25" s="7" t="s">
        <v>155</v>
      </c>
      <c r="C25" s="130"/>
      <c r="D25" s="130"/>
      <c r="E25" s="130"/>
      <c r="F25" s="130"/>
      <c r="G25" s="130"/>
      <c r="H25" s="188" t="str">
        <f t="shared" ref="H25:H32" si="17">(IF(L25="","◄",""))</f>
        <v>◄</v>
      </c>
      <c r="I25" s="190">
        <v>0.1</v>
      </c>
      <c r="J25" s="1"/>
      <c r="K25" s="126">
        <f>IF(C25="",(IF(E25&lt;&gt;"",1/3,0)+IF(F25&lt;&gt;"",2/3,0)+IF(G25&lt;&gt;"",1,0))*N25*I$24*20,"")</f>
        <v>0</v>
      </c>
      <c r="L25" s="127" t="str">
        <f t="shared" ref="L25:L32" si="18">IF(C25="",IF(COUNTBLANK(D25:G25)=3,1,""),1)</f>
        <v/>
      </c>
      <c r="M25" s="128">
        <f t="shared" ref="M25:M32" si="19">IF(C25="",I25,0)</f>
        <v>0.1</v>
      </c>
      <c r="N25" s="129">
        <f>IF(M25=0,0,I25/SUM(M$25:M$32))</f>
        <v>0.1</v>
      </c>
      <c r="P25" s="107">
        <f>IF(C25="",IF(D25&lt;&gt;"",0.02,(K25/(N25*I$24*20))),"")</f>
        <v>0</v>
      </c>
    </row>
    <row r="26" spans="1:16" ht="28.15" customHeight="1" x14ac:dyDescent="0.25">
      <c r="A26" s="314"/>
      <c r="B26" s="7" t="s">
        <v>156</v>
      </c>
      <c r="C26" s="130"/>
      <c r="D26" s="130"/>
      <c r="E26" s="130"/>
      <c r="F26" s="130"/>
      <c r="G26" s="130"/>
      <c r="H26" s="188" t="str">
        <f t="shared" si="17"/>
        <v>◄</v>
      </c>
      <c r="I26" s="190">
        <v>0.2</v>
      </c>
      <c r="J26" s="1"/>
      <c r="K26" s="126">
        <f t="shared" ref="K26:K32" si="20">IF(C26="",(IF(E26&lt;&gt;"",1/3,0)+IF(F26&lt;&gt;"",2/3,0)+IF(G26&lt;&gt;"",1,0))*N26*I$24*20,"")</f>
        <v>0</v>
      </c>
      <c r="L26" s="127" t="str">
        <f t="shared" si="18"/>
        <v/>
      </c>
      <c r="M26" s="128">
        <f t="shared" si="19"/>
        <v>0.2</v>
      </c>
      <c r="N26" s="129">
        <f t="shared" ref="N26:N32" si="21">IF(M26=0,0,I26/SUM(M$25:M$32))</f>
        <v>0.2</v>
      </c>
      <c r="P26" s="107">
        <f t="shared" ref="P26:P32" si="22">IF(C26="",IF(D26&lt;&gt;"",0.02,(K26/(N26*I$24*20))),"")</f>
        <v>0</v>
      </c>
    </row>
    <row r="27" spans="1:16" ht="15" customHeight="1" x14ac:dyDescent="0.25">
      <c r="A27" s="314"/>
      <c r="B27" s="7" t="s">
        <v>157</v>
      </c>
      <c r="C27" s="130"/>
      <c r="D27" s="130"/>
      <c r="E27" s="130"/>
      <c r="F27" s="130"/>
      <c r="G27" s="130"/>
      <c r="H27" s="188" t="str">
        <f t="shared" si="17"/>
        <v>◄</v>
      </c>
      <c r="I27" s="190">
        <v>0.15</v>
      </c>
      <c r="J27" s="1"/>
      <c r="K27" s="126">
        <f t="shared" si="20"/>
        <v>0</v>
      </c>
      <c r="L27" s="127" t="str">
        <f t="shared" si="18"/>
        <v/>
      </c>
      <c r="M27" s="128">
        <f t="shared" si="19"/>
        <v>0.15</v>
      </c>
      <c r="N27" s="129">
        <f t="shared" si="21"/>
        <v>0.15</v>
      </c>
      <c r="P27" s="107">
        <f t="shared" si="22"/>
        <v>0</v>
      </c>
    </row>
    <row r="28" spans="1:16" ht="15" customHeight="1" x14ac:dyDescent="0.25">
      <c r="A28" s="314"/>
      <c r="B28" s="7" t="s">
        <v>158</v>
      </c>
      <c r="C28" s="130"/>
      <c r="D28" s="130"/>
      <c r="E28" s="130"/>
      <c r="F28" s="130"/>
      <c r="G28" s="130"/>
      <c r="H28" s="188" t="str">
        <f t="shared" si="17"/>
        <v>◄</v>
      </c>
      <c r="I28" s="190">
        <v>0.15</v>
      </c>
      <c r="J28" s="1"/>
      <c r="K28" s="126">
        <f t="shared" si="20"/>
        <v>0</v>
      </c>
      <c r="L28" s="127" t="str">
        <f t="shared" si="18"/>
        <v/>
      </c>
      <c r="M28" s="128">
        <f t="shared" si="19"/>
        <v>0.15</v>
      </c>
      <c r="N28" s="129">
        <f t="shared" si="21"/>
        <v>0.15</v>
      </c>
      <c r="P28" s="107">
        <f t="shared" si="22"/>
        <v>0</v>
      </c>
    </row>
    <row r="29" spans="1:16" ht="15" customHeight="1" x14ac:dyDescent="0.25">
      <c r="A29" s="314"/>
      <c r="B29" s="7" t="s">
        <v>159</v>
      </c>
      <c r="C29" s="130"/>
      <c r="D29" s="130"/>
      <c r="E29" s="130"/>
      <c r="F29" s="130"/>
      <c r="G29" s="130"/>
      <c r="H29" s="188" t="str">
        <f t="shared" si="17"/>
        <v>◄</v>
      </c>
      <c r="I29" s="190">
        <v>0.1</v>
      </c>
      <c r="J29" s="1"/>
      <c r="K29" s="126">
        <f t="shared" si="20"/>
        <v>0</v>
      </c>
      <c r="L29" s="127" t="str">
        <f t="shared" si="18"/>
        <v/>
      </c>
      <c r="M29" s="128">
        <f t="shared" si="19"/>
        <v>0.1</v>
      </c>
      <c r="N29" s="129">
        <f t="shared" si="21"/>
        <v>0.1</v>
      </c>
      <c r="P29" s="107">
        <f t="shared" si="22"/>
        <v>0</v>
      </c>
    </row>
    <row r="30" spans="1:16" ht="15" customHeight="1" x14ac:dyDescent="0.25">
      <c r="A30" s="314"/>
      <c r="B30" s="7" t="s">
        <v>160</v>
      </c>
      <c r="C30" s="130"/>
      <c r="D30" s="130"/>
      <c r="E30" s="130"/>
      <c r="F30" s="130"/>
      <c r="G30" s="130"/>
      <c r="H30" s="188" t="str">
        <f t="shared" si="17"/>
        <v>◄</v>
      </c>
      <c r="I30" s="190">
        <v>0.1</v>
      </c>
      <c r="J30" s="1"/>
      <c r="K30" s="126">
        <f t="shared" si="20"/>
        <v>0</v>
      </c>
      <c r="L30" s="127" t="str">
        <f t="shared" si="18"/>
        <v/>
      </c>
      <c r="M30" s="128">
        <f t="shared" si="19"/>
        <v>0.1</v>
      </c>
      <c r="N30" s="129">
        <f t="shared" si="21"/>
        <v>0.1</v>
      </c>
      <c r="P30" s="107">
        <f t="shared" si="22"/>
        <v>0</v>
      </c>
    </row>
    <row r="31" spans="1:16" ht="15" customHeight="1" x14ac:dyDescent="0.25">
      <c r="A31" s="314"/>
      <c r="B31" s="7" t="s">
        <v>161</v>
      </c>
      <c r="C31" s="130"/>
      <c r="D31" s="130"/>
      <c r="E31" s="130"/>
      <c r="F31" s="130"/>
      <c r="G31" s="130"/>
      <c r="H31" s="188" t="str">
        <f t="shared" si="17"/>
        <v>◄</v>
      </c>
      <c r="I31" s="190">
        <v>0.1</v>
      </c>
      <c r="J31" s="1"/>
      <c r="K31" s="126">
        <f t="shared" si="20"/>
        <v>0</v>
      </c>
      <c r="L31" s="127" t="str">
        <f t="shared" si="18"/>
        <v/>
      </c>
      <c r="M31" s="128">
        <f t="shared" si="19"/>
        <v>0.1</v>
      </c>
      <c r="N31" s="129">
        <f t="shared" si="21"/>
        <v>0.1</v>
      </c>
      <c r="P31" s="107">
        <f t="shared" si="22"/>
        <v>0</v>
      </c>
    </row>
    <row r="32" spans="1:16" ht="18" customHeight="1" x14ac:dyDescent="0.25">
      <c r="A32" s="315"/>
      <c r="B32" s="7" t="s">
        <v>162</v>
      </c>
      <c r="C32" s="130"/>
      <c r="D32" s="130"/>
      <c r="E32" s="130"/>
      <c r="F32" s="130"/>
      <c r="G32" s="130"/>
      <c r="H32" s="188" t="str">
        <f t="shared" si="17"/>
        <v>◄</v>
      </c>
      <c r="I32" s="190">
        <v>0.1</v>
      </c>
      <c r="J32" s="1"/>
      <c r="K32" s="126">
        <f t="shared" si="20"/>
        <v>0</v>
      </c>
      <c r="L32" s="127" t="str">
        <f t="shared" si="18"/>
        <v/>
      </c>
      <c r="M32" s="128">
        <f t="shared" si="19"/>
        <v>0.1</v>
      </c>
      <c r="N32" s="129">
        <f t="shared" si="21"/>
        <v>0.1</v>
      </c>
      <c r="P32" s="107">
        <f t="shared" si="22"/>
        <v>0</v>
      </c>
    </row>
    <row r="33" spans="1:17" ht="18" customHeight="1" thickBot="1" x14ac:dyDescent="0.3">
      <c r="A33" s="268"/>
      <c r="B33" s="269"/>
      <c r="C33" s="269"/>
      <c r="D33" s="269"/>
      <c r="E33" s="269"/>
      <c r="F33" s="269"/>
      <c r="G33" s="270"/>
      <c r="H33" s="117"/>
      <c r="I33" s="175"/>
      <c r="K33" s="136"/>
      <c r="N33" s="143" t="e">
        <f>IF(#REF!=0,I33,0)</f>
        <v>#REF!</v>
      </c>
    </row>
    <row r="34" spans="1:17" ht="31.5" customHeight="1" thickBot="1" x14ac:dyDescent="0.3">
      <c r="B34" s="286" t="s">
        <v>118</v>
      </c>
      <c r="C34" s="286"/>
      <c r="D34" s="286"/>
      <c r="E34" s="286"/>
      <c r="F34" s="286"/>
      <c r="G34" s="286"/>
      <c r="H34" s="124"/>
      <c r="I34" s="180">
        <f>M4*I3+SUM(M6:M8)*I5+SUM(M10:M13)*I9+SUM(M15:M23)*I14+SUM(M25:M32)*I24</f>
        <v>1</v>
      </c>
      <c r="K34" s="148" t="s">
        <v>150</v>
      </c>
      <c r="L34" s="127"/>
    </row>
    <row r="35" spans="1:17" ht="15.75" thickBot="1" x14ac:dyDescent="0.3">
      <c r="A35" s="149"/>
      <c r="B35" s="150"/>
      <c r="C35" s="151" t="s">
        <v>119</v>
      </c>
      <c r="D35" s="152"/>
      <c r="E35" s="287">
        <f>(K3+K5+K9+K14+K24)/(1-N3-N5-N9-N14-N24)</f>
        <v>0</v>
      </c>
      <c r="F35" s="288"/>
      <c r="G35" s="289" t="s">
        <v>120</v>
      </c>
      <c r="H35" s="289"/>
      <c r="I35" s="290"/>
      <c r="J35" s="153"/>
      <c r="K35" s="4"/>
      <c r="L35" s="107"/>
      <c r="M35" s="107"/>
      <c r="N35" s="4"/>
      <c r="O35" s="4"/>
      <c r="P35" s="107"/>
    </row>
    <row r="36" spans="1:17" ht="21.75" thickBot="1" x14ac:dyDescent="0.3">
      <c r="A36" s="149"/>
      <c r="B36" s="150"/>
      <c r="C36" s="154" t="s">
        <v>121</v>
      </c>
      <c r="D36" s="152"/>
      <c r="E36" s="291"/>
      <c r="F36" s="292"/>
      <c r="G36" s="293" t="s">
        <v>122</v>
      </c>
      <c r="H36" s="293"/>
      <c r="I36" s="294"/>
      <c r="J36" s="155"/>
      <c r="K36" s="4"/>
      <c r="L36" s="107"/>
      <c r="M36" s="107"/>
      <c r="N36" s="4"/>
      <c r="O36" s="4"/>
      <c r="P36" s="107"/>
    </row>
    <row r="37" spans="1:17" ht="15.75" thickBot="1" x14ac:dyDescent="0.3">
      <c r="A37" s="295"/>
      <c r="B37" s="295"/>
      <c r="C37" s="295"/>
      <c r="D37" s="295"/>
      <c r="E37" s="295"/>
      <c r="F37" s="295"/>
      <c r="G37" s="295"/>
      <c r="H37" s="295"/>
      <c r="I37" s="295"/>
      <c r="J37" s="153"/>
      <c r="K37" s="4"/>
      <c r="L37" s="107"/>
      <c r="M37" s="107"/>
      <c r="N37" s="4"/>
      <c r="O37" s="4"/>
      <c r="P37" s="107"/>
    </row>
    <row r="38" spans="1:17" ht="21.75" customHeight="1" x14ac:dyDescent="0.25">
      <c r="A38" s="296" t="s">
        <v>123</v>
      </c>
      <c r="B38" s="297"/>
      <c r="C38" s="298"/>
      <c r="D38" s="156"/>
      <c r="E38" s="299" t="s">
        <v>124</v>
      </c>
      <c r="F38" s="300"/>
      <c r="G38" s="300"/>
      <c r="H38" s="300"/>
      <c r="I38" s="301"/>
      <c r="J38" s="153"/>
      <c r="K38" s="4"/>
      <c r="L38" s="107"/>
      <c r="M38" s="107"/>
      <c r="N38" s="4"/>
      <c r="O38" s="4"/>
      <c r="P38" s="107"/>
    </row>
    <row r="39" spans="1:17" ht="40.5" customHeight="1" thickBot="1" x14ac:dyDescent="0.3">
      <c r="A39" s="302"/>
      <c r="B39" s="303"/>
      <c r="C39" s="304"/>
      <c r="D39" s="156"/>
      <c r="E39" s="305"/>
      <c r="F39" s="306"/>
      <c r="G39" s="306"/>
      <c r="H39" s="306"/>
      <c r="I39" s="307"/>
      <c r="J39" s="153"/>
      <c r="K39" s="4"/>
      <c r="L39" s="107"/>
      <c r="M39" s="107"/>
      <c r="N39" s="4"/>
      <c r="O39" s="4"/>
      <c r="P39" s="107"/>
    </row>
    <row r="40" spans="1:17" ht="15.75" thickBot="1" x14ac:dyDescent="0.3">
      <c r="A40" s="157"/>
      <c r="B40" s="156"/>
      <c r="C40" s="156"/>
      <c r="D40" s="158"/>
      <c r="E40" s="158"/>
      <c r="F40" s="158"/>
      <c r="G40" s="158"/>
      <c r="H40" s="158"/>
      <c r="I40" s="158"/>
      <c r="J40" s="153"/>
      <c r="K40" s="4"/>
      <c r="L40" s="107"/>
      <c r="M40" s="107"/>
      <c r="N40" s="4"/>
      <c r="O40" s="4"/>
      <c r="P40" s="107"/>
    </row>
    <row r="41" spans="1:17" ht="22.5" customHeight="1" x14ac:dyDescent="0.25">
      <c r="A41" s="308" t="s">
        <v>125</v>
      </c>
      <c r="B41" s="309"/>
      <c r="C41" s="159" t="s">
        <v>126</v>
      </c>
      <c r="D41" s="160"/>
      <c r="E41" s="3"/>
      <c r="F41" s="3"/>
      <c r="G41" s="3"/>
      <c r="H41" s="161"/>
      <c r="I41" s="4"/>
      <c r="J41" s="153"/>
      <c r="K41" s="4"/>
      <c r="L41" s="107"/>
      <c r="M41" s="107"/>
      <c r="N41" s="4"/>
      <c r="O41" s="4"/>
      <c r="P41" s="107"/>
    </row>
    <row r="42" spans="1:17" x14ac:dyDescent="0.25">
      <c r="A42" s="162"/>
      <c r="B42" s="163"/>
      <c r="C42" s="164"/>
      <c r="D42" s="165"/>
      <c r="E42" s="3"/>
      <c r="F42" s="3"/>
      <c r="G42" s="3"/>
      <c r="H42" s="161"/>
      <c r="I42" s="4"/>
      <c r="J42" s="153"/>
      <c r="K42" s="4"/>
      <c r="L42" s="107"/>
      <c r="M42" s="107"/>
      <c r="N42" s="4"/>
      <c r="O42" s="4"/>
      <c r="P42" s="107"/>
    </row>
    <row r="43" spans="1:17" s="107" customFormat="1" x14ac:dyDescent="0.25">
      <c r="A43" s="162"/>
      <c r="B43" s="163"/>
      <c r="C43" s="164"/>
      <c r="D43" s="165"/>
      <c r="E43" s="166"/>
      <c r="F43" s="166"/>
      <c r="G43" s="166"/>
      <c r="H43" s="166"/>
      <c r="I43" s="166"/>
      <c r="J43" s="153"/>
      <c r="K43" s="4"/>
      <c r="N43" s="4"/>
      <c r="O43" s="4"/>
      <c r="Q43" s="3"/>
    </row>
    <row r="44" spans="1:17" s="107" customFormat="1" ht="15.75" thickBot="1" x14ac:dyDescent="0.3">
      <c r="A44" s="282"/>
      <c r="B44" s="283"/>
      <c r="C44" s="167"/>
      <c r="D44" s="165"/>
      <c r="E44" s="284"/>
      <c r="F44" s="285"/>
      <c r="G44" s="285"/>
      <c r="H44" s="285"/>
      <c r="I44" s="285"/>
      <c r="J44" s="153"/>
      <c r="K44" s="4"/>
      <c r="N44" s="4"/>
      <c r="O44" s="4"/>
      <c r="Q44" s="3"/>
    </row>
  </sheetData>
  <mergeCells count="27">
    <mergeCell ref="A39:C39"/>
    <mergeCell ref="E39:I39"/>
    <mergeCell ref="A41:B41"/>
    <mergeCell ref="A44:B44"/>
    <mergeCell ref="E44:I44"/>
    <mergeCell ref="A38:C38"/>
    <mergeCell ref="E38:I38"/>
    <mergeCell ref="B34:G34"/>
    <mergeCell ref="A21:A23"/>
    <mergeCell ref="A24:G24"/>
    <mergeCell ref="A25:A32"/>
    <mergeCell ref="A33:G33"/>
    <mergeCell ref="E35:F35"/>
    <mergeCell ref="G35:I35"/>
    <mergeCell ref="E36:F36"/>
    <mergeCell ref="G36:I36"/>
    <mergeCell ref="A37:I37"/>
    <mergeCell ref="A17:A20"/>
    <mergeCell ref="C1:G1"/>
    <mergeCell ref="N1:N2"/>
    <mergeCell ref="A3:G3"/>
    <mergeCell ref="A5:G5"/>
    <mergeCell ref="A6:A8"/>
    <mergeCell ref="A9:G9"/>
    <mergeCell ref="A10:A13"/>
    <mergeCell ref="A14:G14"/>
    <mergeCell ref="A15:A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compétences-épreuves</vt:lpstr>
      <vt:lpstr>U61</vt:lpstr>
      <vt:lpstr>U61 RP</vt:lpstr>
      <vt:lpstr>U61 SP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Régine</dc:creator>
  <cp:lastModifiedBy>Gausseran Charlotte</cp:lastModifiedBy>
  <cp:lastPrinted>2016-06-21T08:24:04Z</cp:lastPrinted>
  <dcterms:created xsi:type="dcterms:W3CDTF">2013-05-19T17:00:32Z</dcterms:created>
  <dcterms:modified xsi:type="dcterms:W3CDTF">2019-12-06T09:34:07Z</dcterms:modified>
</cp:coreProperties>
</file>